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 activeTab="1"/>
  </bookViews>
  <sheets>
    <sheet name="Лист1" sheetId="1" r:id="rId1"/>
    <sheet name="Лист2" sheetId="2" r:id="rId2"/>
  </sheets>
  <definedNames>
    <definedName name="ANGLE">Лист1!$E$4</definedName>
    <definedName name="delta">Лист2!$D$5</definedName>
    <definedName name="dt">Лист1!$D$5</definedName>
    <definedName name="g">Лист1!$D$3</definedName>
    <definedName name="GRAV">Лист2!$D$3</definedName>
    <definedName name="GRAVITY">Лист1!$E$3</definedName>
    <definedName name="l">Лист1!$D$2</definedName>
    <definedName name="LEN">Лист2!$D$2</definedName>
    <definedName name="LENGTH">Лист1!$E$2</definedName>
    <definedName name="m">Лист1!$D$1</definedName>
    <definedName name="MAS">Лист2!$D$1</definedName>
    <definedName name="MASS">Лист1!$E$1</definedName>
    <definedName name="TIME">Лист1!$E$5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D33" i="2"/>
  <c r="E33" i="2"/>
  <c r="G33" i="2" s="1"/>
  <c r="F33" i="2"/>
  <c r="H33" i="2"/>
  <c r="J33" i="2" s="1"/>
  <c r="L33" i="2" s="1"/>
  <c r="N33" i="2" s="1"/>
  <c r="P33" i="2" s="1"/>
  <c r="R33" i="2" s="1"/>
  <c r="T33" i="2" s="1"/>
  <c r="V33" i="2" s="1"/>
  <c r="Y33" i="2"/>
  <c r="Z33" i="2"/>
  <c r="C10" i="2"/>
  <c r="E10" i="2" s="1"/>
  <c r="G10" i="2" s="1"/>
  <c r="D10" i="2"/>
  <c r="F10" i="2"/>
  <c r="H10" i="2"/>
  <c r="J10" i="2" s="1"/>
  <c r="L10" i="2" s="1"/>
  <c r="N10" i="2" s="1"/>
  <c r="P10" i="2" s="1"/>
  <c r="R10" i="2" s="1"/>
  <c r="T10" i="2" s="1"/>
  <c r="V10" i="2" s="1"/>
  <c r="Y10" i="2"/>
  <c r="Z10" i="2"/>
  <c r="I33" i="2" l="1"/>
  <c r="K33" i="2" s="1"/>
  <c r="I10" i="2"/>
  <c r="K10" i="2" s="1"/>
  <c r="M33" i="2" l="1"/>
  <c r="O33" i="2"/>
  <c r="Q33" i="2" s="1"/>
  <c r="M10" i="2"/>
  <c r="O10" i="2"/>
  <c r="Q10" i="2" s="1"/>
  <c r="S33" i="2" l="1"/>
  <c r="U33" i="2" s="1"/>
  <c r="W33" i="2" s="1"/>
  <c r="C34" i="2" s="1"/>
  <c r="X33" i="2"/>
  <c r="D34" i="2" s="1"/>
  <c r="S10" i="2"/>
  <c r="U10" i="2" s="1"/>
  <c r="W10" i="2" s="1"/>
  <c r="C11" i="2" s="1"/>
  <c r="X10" i="2"/>
  <c r="D11" i="2" s="1"/>
  <c r="F34" i="2" l="1"/>
  <c r="E34" i="2"/>
  <c r="G34" i="2" s="1"/>
  <c r="Y34" i="2"/>
  <c r="Z34" i="2"/>
  <c r="H34" i="2"/>
  <c r="J34" i="2" s="1"/>
  <c r="L34" i="2" s="1"/>
  <c r="N34" i="2" s="1"/>
  <c r="P34" i="2" s="1"/>
  <c r="R34" i="2" s="1"/>
  <c r="T34" i="2" s="1"/>
  <c r="V34" i="2" s="1"/>
  <c r="F11" i="2"/>
  <c r="E11" i="2"/>
  <c r="G11" i="2" s="1"/>
  <c r="I11" i="2" s="1"/>
  <c r="K11" i="2" s="1"/>
  <c r="Y11" i="2"/>
  <c r="Z11" i="2"/>
  <c r="I34" i="2" l="1"/>
  <c r="K34" i="2" s="1"/>
  <c r="O11" i="2"/>
  <c r="Q11" i="2" s="1"/>
  <c r="S11" i="2" s="1"/>
  <c r="U11" i="2" s="1"/>
  <c r="M11" i="2"/>
  <c r="H11" i="2"/>
  <c r="J11" i="2" s="1"/>
  <c r="L11" i="2" s="1"/>
  <c r="N11" i="2" s="1"/>
  <c r="P11" i="2" s="1"/>
  <c r="R11" i="2" s="1"/>
  <c r="T11" i="2" s="1"/>
  <c r="V11" i="2" s="1"/>
  <c r="O34" i="2" l="1"/>
  <c r="Q34" i="2" s="1"/>
  <c r="M34" i="2"/>
  <c r="W11" i="2"/>
  <c r="C12" i="2" s="1"/>
  <c r="X11" i="2"/>
  <c r="D12" i="2" s="1"/>
  <c r="S34" i="2" l="1"/>
  <c r="U34" i="2" s="1"/>
  <c r="W34" i="2" s="1"/>
  <c r="C35" i="2" s="1"/>
  <c r="X34" i="2"/>
  <c r="D35" i="2" s="1"/>
  <c r="F12" i="2"/>
  <c r="E12" i="2"/>
  <c r="G12" i="2" s="1"/>
  <c r="I12" i="2" s="1"/>
  <c r="K12" i="2" s="1"/>
  <c r="Y12" i="2"/>
  <c r="Z12" i="2"/>
  <c r="F35" i="2" l="1"/>
  <c r="E35" i="2"/>
  <c r="G35" i="2" s="1"/>
  <c r="I35" i="2" s="1"/>
  <c r="K35" i="2" s="1"/>
  <c r="H35" i="2"/>
  <c r="J35" i="2" s="1"/>
  <c r="L35" i="2" s="1"/>
  <c r="N35" i="2" s="1"/>
  <c r="P35" i="2" s="1"/>
  <c r="R35" i="2" s="1"/>
  <c r="T35" i="2" s="1"/>
  <c r="V35" i="2" s="1"/>
  <c r="Y35" i="2"/>
  <c r="Z35" i="2"/>
  <c r="O12" i="2"/>
  <c r="Q12" i="2" s="1"/>
  <c r="S12" i="2" s="1"/>
  <c r="U12" i="2" s="1"/>
  <c r="M12" i="2"/>
  <c r="H12" i="2"/>
  <c r="J12" i="2" s="1"/>
  <c r="L12" i="2" s="1"/>
  <c r="N12" i="2" s="1"/>
  <c r="P12" i="2" s="1"/>
  <c r="R12" i="2" s="1"/>
  <c r="T12" i="2" s="1"/>
  <c r="V12" i="2" s="1"/>
  <c r="O35" i="2" l="1"/>
  <c r="Q35" i="2" s="1"/>
  <c r="S35" i="2" s="1"/>
  <c r="U35" i="2" s="1"/>
  <c r="W35" i="2" s="1"/>
  <c r="M35" i="2"/>
  <c r="X35" i="2"/>
  <c r="W12" i="2"/>
  <c r="C13" i="2" s="1"/>
  <c r="X12" i="2"/>
  <c r="D13" i="2" s="1"/>
  <c r="F13" i="2" l="1"/>
  <c r="E13" i="2"/>
  <c r="G13" i="2" s="1"/>
  <c r="Y13" i="2"/>
  <c r="Z13" i="2"/>
  <c r="I13" i="2" l="1"/>
  <c r="K13" i="2" s="1"/>
  <c r="H13" i="2"/>
  <c r="J13" i="2" s="1"/>
  <c r="L13" i="2" s="1"/>
  <c r="N13" i="2" s="1"/>
  <c r="P13" i="2" s="1"/>
  <c r="R13" i="2" s="1"/>
  <c r="T13" i="2" s="1"/>
  <c r="V13" i="2" s="1"/>
  <c r="O13" i="2" l="1"/>
  <c r="Q13" i="2" s="1"/>
  <c r="S13" i="2" s="1"/>
  <c r="U13" i="2" s="1"/>
  <c r="M13" i="2"/>
  <c r="W13" i="2"/>
  <c r="C14" i="2" s="1"/>
  <c r="X13" i="2"/>
  <c r="D14" i="2" s="1"/>
  <c r="F14" i="2" l="1"/>
  <c r="E14" i="2"/>
  <c r="G14" i="2" s="1"/>
  <c r="Y14" i="2"/>
  <c r="Z14" i="2"/>
  <c r="I14" i="2" l="1"/>
  <c r="K14" i="2" s="1"/>
  <c r="H14" i="2"/>
  <c r="J14" i="2" s="1"/>
  <c r="L14" i="2" s="1"/>
  <c r="N14" i="2" s="1"/>
  <c r="P14" i="2" s="1"/>
  <c r="R14" i="2" s="1"/>
  <c r="T14" i="2" s="1"/>
  <c r="V14" i="2" s="1"/>
  <c r="O14" i="2" l="1"/>
  <c r="Q14" i="2" s="1"/>
  <c r="S14" i="2" s="1"/>
  <c r="U14" i="2" s="1"/>
  <c r="W14" i="2" s="1"/>
  <c r="C15" i="2" s="1"/>
  <c r="M14" i="2"/>
  <c r="X14" i="2"/>
  <c r="D15" i="2" s="1"/>
  <c r="E15" i="2" l="1"/>
  <c r="G15" i="2" s="1"/>
  <c r="H15" i="2"/>
  <c r="J15" i="2" s="1"/>
  <c r="L15" i="2" s="1"/>
  <c r="N15" i="2" s="1"/>
  <c r="P15" i="2" s="1"/>
  <c r="R15" i="2" s="1"/>
  <c r="T15" i="2" s="1"/>
  <c r="V15" i="2" s="1"/>
  <c r="Y15" i="2"/>
  <c r="Z15" i="2"/>
  <c r="F15" i="2"/>
  <c r="I15" i="2"/>
  <c r="K15" i="2" s="1"/>
  <c r="O15" i="2" s="1"/>
  <c r="Q15" i="2" s="1"/>
  <c r="S15" i="2" s="1"/>
  <c r="U15" i="2" s="1"/>
  <c r="M15" i="2" l="1"/>
  <c r="W15" i="2"/>
  <c r="C16" i="2" s="1"/>
  <c r="X15" i="2"/>
  <c r="D16" i="2" s="1"/>
  <c r="E16" i="2" l="1"/>
  <c r="G16" i="2" s="1"/>
  <c r="H16" i="2"/>
  <c r="J16" i="2" s="1"/>
  <c r="L16" i="2" s="1"/>
  <c r="N16" i="2" s="1"/>
  <c r="P16" i="2" s="1"/>
  <c r="R16" i="2" s="1"/>
  <c r="T16" i="2" s="1"/>
  <c r="V16" i="2" s="1"/>
  <c r="Y16" i="2"/>
  <c r="Z16" i="2"/>
  <c r="F16" i="2"/>
  <c r="I16" i="2"/>
  <c r="K16" i="2" s="1"/>
  <c r="O16" i="2" s="1"/>
  <c r="Q16" i="2" s="1"/>
  <c r="S16" i="2" s="1"/>
  <c r="U16" i="2" s="1"/>
  <c r="X16" i="2" l="1"/>
  <c r="D17" i="2" s="1"/>
  <c r="M16" i="2"/>
  <c r="W16" i="2"/>
  <c r="C17" i="2" s="1"/>
  <c r="E17" i="2" l="1"/>
  <c r="G17" i="2" s="1"/>
  <c r="H17" i="2"/>
  <c r="J17" i="2" s="1"/>
  <c r="L17" i="2" s="1"/>
  <c r="N17" i="2" s="1"/>
  <c r="P17" i="2" s="1"/>
  <c r="R17" i="2" s="1"/>
  <c r="T17" i="2" s="1"/>
  <c r="V17" i="2" s="1"/>
  <c r="Y17" i="2"/>
  <c r="Z17" i="2"/>
  <c r="F17" i="2"/>
  <c r="I17" i="2"/>
  <c r="K17" i="2" s="1"/>
  <c r="O17" i="2" s="1"/>
  <c r="Q17" i="2" s="1"/>
  <c r="S17" i="2" s="1"/>
  <c r="U17" i="2" s="1"/>
  <c r="M17" i="2" l="1"/>
  <c r="W17" i="2"/>
  <c r="C18" i="2" s="1"/>
  <c r="X17" i="2"/>
  <c r="D18" i="2" s="1"/>
  <c r="E18" i="2" l="1"/>
  <c r="G18" i="2" s="1"/>
  <c r="H18" i="2"/>
  <c r="J18" i="2" s="1"/>
  <c r="L18" i="2" s="1"/>
  <c r="N18" i="2" s="1"/>
  <c r="P18" i="2" s="1"/>
  <c r="R18" i="2" s="1"/>
  <c r="T18" i="2" s="1"/>
  <c r="V18" i="2" s="1"/>
  <c r="Y18" i="2"/>
  <c r="Z18" i="2"/>
  <c r="F18" i="2"/>
  <c r="I18" i="2"/>
  <c r="K18" i="2" s="1"/>
  <c r="O18" i="2" s="1"/>
  <c r="Q18" i="2" s="1"/>
  <c r="S18" i="2" s="1"/>
  <c r="U18" i="2" s="1"/>
  <c r="X18" i="2" l="1"/>
  <c r="D19" i="2" s="1"/>
  <c r="M18" i="2"/>
  <c r="W18" i="2"/>
  <c r="C19" i="2" s="1"/>
  <c r="E19" i="2" l="1"/>
  <c r="G19" i="2" s="1"/>
  <c r="H19" i="2"/>
  <c r="J19" i="2" s="1"/>
  <c r="L19" i="2" s="1"/>
  <c r="N19" i="2" s="1"/>
  <c r="P19" i="2" s="1"/>
  <c r="R19" i="2" s="1"/>
  <c r="T19" i="2" s="1"/>
  <c r="V19" i="2" s="1"/>
  <c r="Y19" i="2"/>
  <c r="Z19" i="2"/>
  <c r="F19" i="2"/>
  <c r="I19" i="2"/>
  <c r="K19" i="2" s="1"/>
  <c r="O19" i="2" s="1"/>
  <c r="Q19" i="2" s="1"/>
  <c r="S19" i="2" s="1"/>
  <c r="U19" i="2" s="1"/>
  <c r="M19" i="2" l="1"/>
  <c r="W19" i="2"/>
  <c r="C20" i="2" s="1"/>
  <c r="X19" i="2"/>
  <c r="D20" i="2" s="1"/>
  <c r="E20" i="2" l="1"/>
  <c r="G20" i="2" s="1"/>
  <c r="H20" i="2"/>
  <c r="J20" i="2" s="1"/>
  <c r="L20" i="2" s="1"/>
  <c r="N20" i="2" s="1"/>
  <c r="P20" i="2" s="1"/>
  <c r="R20" i="2" s="1"/>
  <c r="T20" i="2" s="1"/>
  <c r="V20" i="2" s="1"/>
  <c r="Y20" i="2"/>
  <c r="Z20" i="2"/>
  <c r="F20" i="2"/>
  <c r="I20" i="2"/>
  <c r="K20" i="2" s="1"/>
  <c r="O20" i="2" s="1"/>
  <c r="Q20" i="2" s="1"/>
  <c r="S20" i="2" s="1"/>
  <c r="U20" i="2" s="1"/>
  <c r="X20" i="2" l="1"/>
  <c r="D21" i="2" s="1"/>
  <c r="M20" i="2"/>
  <c r="W20" i="2"/>
  <c r="C21" i="2" s="1"/>
  <c r="E21" i="2" l="1"/>
  <c r="G21" i="2" s="1"/>
  <c r="H21" i="2"/>
  <c r="J21" i="2" s="1"/>
  <c r="L21" i="2" s="1"/>
  <c r="N21" i="2" s="1"/>
  <c r="P21" i="2" s="1"/>
  <c r="R21" i="2" s="1"/>
  <c r="T21" i="2" s="1"/>
  <c r="V21" i="2" s="1"/>
  <c r="Y21" i="2"/>
  <c r="Z21" i="2"/>
  <c r="F21" i="2"/>
  <c r="I21" i="2"/>
  <c r="K21" i="2" s="1"/>
  <c r="O21" i="2" s="1"/>
  <c r="Q21" i="2" s="1"/>
  <c r="S21" i="2" s="1"/>
  <c r="U21" i="2" s="1"/>
  <c r="X21" i="2" l="1"/>
  <c r="D22" i="2" s="1"/>
  <c r="M21" i="2"/>
  <c r="W21" i="2"/>
  <c r="C22" i="2" s="1"/>
  <c r="E22" i="2" l="1"/>
  <c r="G22" i="2" s="1"/>
  <c r="H22" i="2"/>
  <c r="J22" i="2" s="1"/>
  <c r="L22" i="2" s="1"/>
  <c r="N22" i="2" s="1"/>
  <c r="P22" i="2" s="1"/>
  <c r="R22" i="2" s="1"/>
  <c r="T22" i="2" s="1"/>
  <c r="V22" i="2" s="1"/>
  <c r="Y22" i="2"/>
  <c r="Z22" i="2"/>
  <c r="F22" i="2"/>
  <c r="I22" i="2"/>
  <c r="K22" i="2" s="1"/>
  <c r="O22" i="2" s="1"/>
  <c r="Q22" i="2" s="1"/>
  <c r="S22" i="2" s="1"/>
  <c r="U22" i="2" s="1"/>
  <c r="M22" i="2" l="1"/>
  <c r="W22" i="2"/>
  <c r="C23" i="2" s="1"/>
  <c r="X22" i="2"/>
  <c r="D23" i="2" s="1"/>
  <c r="E23" i="2" l="1"/>
  <c r="G23" i="2" s="1"/>
  <c r="H23" i="2"/>
  <c r="J23" i="2" s="1"/>
  <c r="L23" i="2" s="1"/>
  <c r="N23" i="2" s="1"/>
  <c r="P23" i="2" s="1"/>
  <c r="R23" i="2" s="1"/>
  <c r="T23" i="2" s="1"/>
  <c r="V23" i="2" s="1"/>
  <c r="Y23" i="2"/>
  <c r="Z23" i="2"/>
  <c r="S23" i="2"/>
  <c r="U23" i="2" s="1"/>
  <c r="F23" i="2"/>
  <c r="I23" i="2"/>
  <c r="K23" i="2" s="1"/>
  <c r="O23" i="2" s="1"/>
  <c r="Q23" i="2" s="1"/>
  <c r="M23" i="2" l="1"/>
  <c r="W23" i="2"/>
  <c r="C24" i="2" s="1"/>
  <c r="X23" i="2"/>
  <c r="D24" i="2" s="1"/>
  <c r="Y24" i="2" l="1"/>
  <c r="E24" i="2"/>
  <c r="G24" i="2" s="1"/>
  <c r="I24" i="2" s="1"/>
  <c r="K24" i="2" s="1"/>
  <c r="H24" i="2"/>
  <c r="J24" i="2" s="1"/>
  <c r="L24" i="2" s="1"/>
  <c r="N24" i="2" s="1"/>
  <c r="P24" i="2" s="1"/>
  <c r="R24" i="2" s="1"/>
  <c r="T24" i="2" s="1"/>
  <c r="V24" i="2" s="1"/>
  <c r="Z24" i="2"/>
  <c r="F24" i="2"/>
  <c r="O24" i="2" l="1"/>
  <c r="Q24" i="2" s="1"/>
  <c r="S24" i="2" s="1"/>
  <c r="U24" i="2" s="1"/>
  <c r="M24" i="2"/>
  <c r="X24" i="2"/>
  <c r="D25" i="2" s="1"/>
  <c r="W24" i="2"/>
  <c r="C25" i="2" s="1"/>
  <c r="F25" i="2" l="1"/>
  <c r="E25" i="2"/>
  <c r="G25" i="2" s="1"/>
  <c r="I25" i="2" s="1"/>
  <c r="K25" i="2" s="1"/>
  <c r="Y25" i="2"/>
  <c r="Z25" i="2"/>
  <c r="O25" i="2" l="1"/>
  <c r="Q25" i="2" s="1"/>
  <c r="S25" i="2" s="1"/>
  <c r="U25" i="2" s="1"/>
  <c r="M25" i="2"/>
  <c r="H25" i="2"/>
  <c r="J25" i="2" s="1"/>
  <c r="L25" i="2" s="1"/>
  <c r="N25" i="2" s="1"/>
  <c r="P25" i="2" s="1"/>
  <c r="R25" i="2" s="1"/>
  <c r="T25" i="2" s="1"/>
  <c r="V25" i="2" s="1"/>
  <c r="X25" i="2" l="1"/>
  <c r="D26" i="2" s="1"/>
  <c r="W25" i="2"/>
  <c r="C26" i="2" s="1"/>
  <c r="E26" i="2" l="1"/>
  <c r="G26" i="2" s="1"/>
  <c r="I26" i="2" s="1"/>
  <c r="K26" i="2" s="1"/>
  <c r="Y26" i="2"/>
  <c r="H26" i="2"/>
  <c r="J26" i="2" s="1"/>
  <c r="L26" i="2" s="1"/>
  <c r="N26" i="2" s="1"/>
  <c r="P26" i="2" s="1"/>
  <c r="R26" i="2" s="1"/>
  <c r="T26" i="2" s="1"/>
  <c r="V26" i="2" s="1"/>
  <c r="Z26" i="2"/>
  <c r="F26" i="2"/>
  <c r="O26" i="2" l="1"/>
  <c r="Q26" i="2" s="1"/>
  <c r="S26" i="2" s="1"/>
  <c r="U26" i="2" s="1"/>
  <c r="M26" i="2"/>
  <c r="W26" i="2"/>
  <c r="C27" i="2" s="1"/>
  <c r="X26" i="2"/>
  <c r="D27" i="2" s="1"/>
  <c r="E27" i="2" l="1"/>
  <c r="G27" i="2" s="1"/>
  <c r="I27" i="2" s="1"/>
  <c r="K27" i="2" s="1"/>
  <c r="H27" i="2"/>
  <c r="J27" i="2" s="1"/>
  <c r="L27" i="2" s="1"/>
  <c r="N27" i="2" s="1"/>
  <c r="P27" i="2" s="1"/>
  <c r="R27" i="2" s="1"/>
  <c r="T27" i="2" s="1"/>
  <c r="V27" i="2" s="1"/>
  <c r="Y27" i="2"/>
  <c r="Z27" i="2"/>
  <c r="F27" i="2"/>
  <c r="O27" i="2" l="1"/>
  <c r="Q27" i="2" s="1"/>
  <c r="S27" i="2" s="1"/>
  <c r="U27" i="2" s="1"/>
  <c r="M27" i="2"/>
  <c r="W27" i="2"/>
  <c r="C28" i="2" s="1"/>
  <c r="X27" i="2"/>
  <c r="D28" i="2" s="1"/>
  <c r="I28" i="2" l="1"/>
  <c r="K28" i="2" s="1"/>
  <c r="O28" i="2" s="1"/>
  <c r="Q28" i="2" s="1"/>
  <c r="S28" i="2" s="1"/>
  <c r="U28" i="2" s="1"/>
  <c r="F28" i="2"/>
  <c r="Z28" i="2"/>
  <c r="E28" i="2"/>
  <c r="G28" i="2" s="1"/>
  <c r="Y28" i="2"/>
  <c r="H28" i="2"/>
  <c r="J28" i="2" s="1"/>
  <c r="L28" i="2" s="1"/>
  <c r="N28" i="2" s="1"/>
  <c r="P28" i="2" s="1"/>
  <c r="R28" i="2" s="1"/>
  <c r="T28" i="2" s="1"/>
  <c r="V28" i="2" s="1"/>
  <c r="W28" i="2" l="1"/>
  <c r="C29" i="2" s="1"/>
  <c r="M28" i="2"/>
  <c r="X28" i="2"/>
  <c r="D29" i="2" s="1"/>
  <c r="F29" i="2" l="1"/>
  <c r="E29" i="2"/>
  <c r="G29" i="2" s="1"/>
  <c r="Y29" i="2"/>
  <c r="Z29" i="2"/>
  <c r="I29" i="2" l="1"/>
  <c r="K29" i="2" s="1"/>
  <c r="H29" i="2"/>
  <c r="J29" i="2" s="1"/>
  <c r="L29" i="2" s="1"/>
  <c r="N29" i="2" s="1"/>
  <c r="P29" i="2" s="1"/>
  <c r="R29" i="2" s="1"/>
  <c r="T29" i="2" s="1"/>
  <c r="V29" i="2" s="1"/>
  <c r="O29" i="2" l="1"/>
  <c r="Q29" i="2" s="1"/>
  <c r="S29" i="2" s="1"/>
  <c r="U29" i="2" s="1"/>
  <c r="W29" i="2" s="1"/>
  <c r="C30" i="2" s="1"/>
  <c r="M29" i="2"/>
  <c r="X29" i="2"/>
  <c r="D30" i="2" s="1"/>
  <c r="Y30" i="2" l="1"/>
  <c r="Z30" i="2"/>
  <c r="E30" i="2"/>
  <c r="G30" i="2" s="1"/>
  <c r="I30" i="2" s="1"/>
  <c r="K30" i="2" s="1"/>
  <c r="F30" i="2"/>
  <c r="O30" i="2" l="1"/>
  <c r="Q30" i="2" s="1"/>
  <c r="S30" i="2" s="1"/>
  <c r="U30" i="2" s="1"/>
  <c r="M30" i="2"/>
  <c r="H30" i="2"/>
  <c r="J30" i="2" s="1"/>
  <c r="L30" i="2" s="1"/>
  <c r="N30" i="2" s="1"/>
  <c r="P30" i="2" s="1"/>
  <c r="R30" i="2" s="1"/>
  <c r="T30" i="2" s="1"/>
  <c r="V30" i="2" s="1"/>
  <c r="X30" i="2" l="1"/>
  <c r="D31" i="2" s="1"/>
  <c r="W30" i="2"/>
  <c r="C31" i="2" s="1"/>
  <c r="Z31" i="2" l="1"/>
  <c r="E31" i="2"/>
  <c r="G31" i="2" s="1"/>
  <c r="Y31" i="2"/>
  <c r="H31" i="2"/>
  <c r="J31" i="2" s="1"/>
  <c r="L31" i="2" s="1"/>
  <c r="N31" i="2" s="1"/>
  <c r="P31" i="2" s="1"/>
  <c r="R31" i="2" s="1"/>
  <c r="T31" i="2" s="1"/>
  <c r="V31" i="2" s="1"/>
  <c r="F31" i="2"/>
  <c r="I31" i="2" l="1"/>
  <c r="K31" i="2" s="1"/>
  <c r="O31" i="2" l="1"/>
  <c r="Q31" i="2" s="1"/>
  <c r="M31" i="2"/>
  <c r="S31" i="2" l="1"/>
  <c r="U31" i="2" s="1"/>
  <c r="W31" i="2" s="1"/>
  <c r="C32" i="2" s="1"/>
  <c r="X31" i="2"/>
  <c r="D32" i="2" s="1"/>
  <c r="F32" i="2" l="1"/>
  <c r="E32" i="2"/>
  <c r="G32" i="2" s="1"/>
  <c r="Y32" i="2"/>
  <c r="H32" i="2"/>
  <c r="J32" i="2" s="1"/>
  <c r="L32" i="2" s="1"/>
  <c r="N32" i="2" s="1"/>
  <c r="P32" i="2" s="1"/>
  <c r="R32" i="2" s="1"/>
  <c r="T32" i="2" s="1"/>
  <c r="V32" i="2" s="1"/>
  <c r="Z32" i="2"/>
  <c r="I32" i="2" l="1"/>
  <c r="K32" i="2" s="1"/>
  <c r="O32" i="2" l="1"/>
  <c r="Q32" i="2" s="1"/>
  <c r="M32" i="2"/>
  <c r="S32" i="2" l="1"/>
  <c r="U32" i="2" s="1"/>
  <c r="W32" i="2" s="1"/>
  <c r="X32" i="2"/>
  <c r="M9" i="1" l="1"/>
  <c r="F8" i="2"/>
  <c r="F9" i="1"/>
  <c r="D4" i="2" l="1"/>
  <c r="C8" i="2" s="1"/>
  <c r="O9" i="1"/>
  <c r="Q9" i="1" s="1"/>
  <c r="P10" i="1"/>
  <c r="P9" i="1"/>
  <c r="N9" i="1"/>
  <c r="E10" i="1"/>
  <c r="Y8" i="2" l="1"/>
  <c r="H8" i="2"/>
  <c r="J8" i="2" s="1"/>
  <c r="L8" i="2" s="1"/>
  <c r="N8" i="2" s="1"/>
  <c r="P8" i="2" s="1"/>
  <c r="R8" i="2" s="1"/>
  <c r="T8" i="2" s="1"/>
  <c r="V8" i="2" s="1"/>
  <c r="Z8" i="2"/>
  <c r="E8" i="2"/>
  <c r="G8" i="2" s="1"/>
  <c r="I8" i="2" s="1"/>
  <c r="K8" i="2" s="1"/>
  <c r="E4" i="1"/>
  <c r="D9" i="1" s="1"/>
  <c r="M8" i="2" l="1"/>
  <c r="O8" i="2"/>
  <c r="Q8" i="2" s="1"/>
  <c r="I9" i="1"/>
  <c r="G9" i="1" s="1"/>
  <c r="D10" i="1" s="1"/>
  <c r="L9" i="1"/>
  <c r="J9" i="1"/>
  <c r="H9" i="1" s="1"/>
  <c r="S8" i="2" l="1"/>
  <c r="U8" i="2" s="1"/>
  <c r="W8" i="2" s="1"/>
  <c r="C9" i="2" s="1"/>
  <c r="X8" i="2"/>
  <c r="D9" i="2" s="1"/>
  <c r="F9" i="2" s="1"/>
  <c r="F10" i="1"/>
  <c r="I10" i="1" s="1"/>
  <c r="G10" i="1" s="1"/>
  <c r="D11" i="1" s="1"/>
  <c r="J10" i="1"/>
  <c r="H10" i="1" s="1"/>
  <c r="E11" i="1" s="1"/>
  <c r="L10" i="1"/>
  <c r="M10" i="1"/>
  <c r="N10" i="1" s="1"/>
  <c r="O10" i="1" s="1"/>
  <c r="Q10" i="1" s="1"/>
  <c r="Y9" i="2" l="1"/>
  <c r="Z9" i="2"/>
  <c r="E9" i="2"/>
  <c r="G9" i="2" s="1"/>
  <c r="H9" i="2"/>
  <c r="J9" i="2" s="1"/>
  <c r="L9" i="2" s="1"/>
  <c r="N9" i="2" s="1"/>
  <c r="P9" i="2" s="1"/>
  <c r="R9" i="2" s="1"/>
  <c r="T9" i="2" s="1"/>
  <c r="V9" i="2" s="1"/>
  <c r="J11" i="1"/>
  <c r="H11" i="1" s="1"/>
  <c r="E12" i="1" s="1"/>
  <c r="P12" i="1" s="1"/>
  <c r="F11" i="1"/>
  <c r="P11" i="1"/>
  <c r="I11" i="1"/>
  <c r="G11" i="1" s="1"/>
  <c r="D12" i="1" s="1"/>
  <c r="M11" i="1"/>
  <c r="N11" i="1" s="1"/>
  <c r="O11" i="1" s="1"/>
  <c r="Q11" i="1" s="1"/>
  <c r="L11" i="1"/>
  <c r="I9" i="2" l="1"/>
  <c r="K9" i="2" s="1"/>
  <c r="F12" i="1"/>
  <c r="I12" i="1" s="1"/>
  <c r="G12" i="1" s="1"/>
  <c r="D13" i="1" s="1"/>
  <c r="J12" i="1"/>
  <c r="H12" i="1" s="1"/>
  <c r="E13" i="1" s="1"/>
  <c r="P13" i="1" s="1"/>
  <c r="M12" i="1"/>
  <c r="N12" i="1" s="1"/>
  <c r="O12" i="1" s="1"/>
  <c r="Q12" i="1" s="1"/>
  <c r="L12" i="1"/>
  <c r="O9" i="2" l="1"/>
  <c r="Q9" i="2" s="1"/>
  <c r="M9" i="2"/>
  <c r="F13" i="1"/>
  <c r="I13" i="1" s="1"/>
  <c r="G13" i="1" s="1"/>
  <c r="D14" i="1" s="1"/>
  <c r="J13" i="1"/>
  <c r="H13" i="1" s="1"/>
  <c r="E14" i="1" s="1"/>
  <c r="P14" i="1" s="1"/>
  <c r="M13" i="1"/>
  <c r="N13" i="1" s="1"/>
  <c r="O13" i="1" s="1"/>
  <c r="Q13" i="1" s="1"/>
  <c r="L13" i="1"/>
  <c r="S9" i="2" l="1"/>
  <c r="U9" i="2" s="1"/>
  <c r="W9" i="2" s="1"/>
  <c r="X9" i="2"/>
  <c r="J14" i="1"/>
  <c r="H14" i="1" s="1"/>
  <c r="E15" i="1" s="1"/>
  <c r="F14" i="1"/>
  <c r="I14" i="1" s="1"/>
  <c r="G14" i="1" s="1"/>
  <c r="D15" i="1" s="1"/>
  <c r="L14" i="1"/>
  <c r="M14" i="1"/>
  <c r="N14" i="1" s="1"/>
  <c r="O14" i="1" s="1"/>
  <c r="Q14" i="1" s="1"/>
  <c r="J15" i="1" l="1"/>
  <c r="H15" i="1" s="1"/>
  <c r="F15" i="1"/>
  <c r="I15" i="1" s="1"/>
  <c r="G15" i="1" s="1"/>
  <c r="D16" i="1" s="1"/>
  <c r="P15" i="1"/>
  <c r="E16" i="1"/>
  <c r="M15" i="1"/>
  <c r="N15" i="1" s="1"/>
  <c r="O15" i="1" s="1"/>
  <c r="Q15" i="1" s="1"/>
  <c r="L15" i="1"/>
  <c r="J16" i="1" l="1"/>
  <c r="H16" i="1" s="1"/>
  <c r="F16" i="1"/>
  <c r="I16" i="1" s="1"/>
  <c r="G16" i="1" s="1"/>
  <c r="D17" i="1" s="1"/>
  <c r="P16" i="1"/>
  <c r="E17" i="1"/>
  <c r="L16" i="1"/>
  <c r="M16" i="1"/>
  <c r="N16" i="1" s="1"/>
  <c r="O16" i="1" s="1"/>
  <c r="Q16" i="1" s="1"/>
  <c r="P17" i="1" l="1"/>
  <c r="J17" i="1"/>
  <c r="H17" i="1" s="1"/>
  <c r="E18" i="1" s="1"/>
  <c r="F17" i="1"/>
  <c r="I17" i="1" s="1"/>
  <c r="G17" i="1" s="1"/>
  <c r="D18" i="1" s="1"/>
  <c r="M17" i="1"/>
  <c r="N17" i="1" s="1"/>
  <c r="O17" i="1" s="1"/>
  <c r="Q17" i="1" s="1"/>
  <c r="L17" i="1"/>
  <c r="F18" i="1" l="1"/>
  <c r="J18" i="1"/>
  <c r="H18" i="1" s="1"/>
  <c r="E19" i="1" s="1"/>
  <c r="P18" i="1"/>
  <c r="I18" i="1"/>
  <c r="G18" i="1" s="1"/>
  <c r="D19" i="1" s="1"/>
  <c r="M18" i="1"/>
  <c r="N18" i="1" s="1"/>
  <c r="O18" i="1" s="1"/>
  <c r="Q18" i="1" s="1"/>
  <c r="L18" i="1"/>
  <c r="F19" i="1" l="1"/>
  <c r="J19" i="1"/>
  <c r="H19" i="1" s="1"/>
  <c r="E20" i="1" s="1"/>
  <c r="P19" i="1"/>
  <c r="I19" i="1"/>
  <c r="G19" i="1" s="1"/>
  <c r="D20" i="1" s="1"/>
  <c r="M19" i="1"/>
  <c r="N19" i="1" s="1"/>
  <c r="O19" i="1" s="1"/>
  <c r="Q19" i="1" s="1"/>
  <c r="L19" i="1"/>
  <c r="P20" i="1" l="1"/>
  <c r="F20" i="1"/>
  <c r="I20" i="1" s="1"/>
  <c r="G20" i="1" s="1"/>
  <c r="D21" i="1" s="1"/>
  <c r="J20" i="1"/>
  <c r="H20" i="1" s="1"/>
  <c r="E21" i="1" s="1"/>
  <c r="L20" i="1"/>
  <c r="M20" i="1"/>
  <c r="N20" i="1" s="1"/>
  <c r="O20" i="1" s="1"/>
  <c r="Q20" i="1" s="1"/>
  <c r="P21" i="1" l="1"/>
  <c r="F21" i="1"/>
  <c r="I21" i="1" s="1"/>
  <c r="G21" i="1" s="1"/>
  <c r="D22" i="1" s="1"/>
  <c r="J21" i="1"/>
  <c r="H21" i="1" s="1"/>
  <c r="E22" i="1" s="1"/>
  <c r="M21" i="1"/>
  <c r="N21" i="1" s="1"/>
  <c r="O21" i="1" s="1"/>
  <c r="Q21" i="1" s="1"/>
  <c r="L21" i="1"/>
  <c r="J22" i="1" l="1"/>
  <c r="H22" i="1" s="1"/>
  <c r="F22" i="1"/>
  <c r="I22" i="1" s="1"/>
  <c r="G22" i="1" s="1"/>
  <c r="D23" i="1" s="1"/>
  <c r="P22" i="1"/>
  <c r="E23" i="1"/>
  <c r="M22" i="1"/>
  <c r="N22" i="1" s="1"/>
  <c r="O22" i="1" s="1"/>
  <c r="Q22" i="1" s="1"/>
  <c r="L22" i="1"/>
  <c r="J23" i="1" l="1"/>
  <c r="H23" i="1" s="1"/>
  <c r="F23" i="1"/>
  <c r="I23" i="1" s="1"/>
  <c r="G23" i="1" s="1"/>
  <c r="D24" i="1" s="1"/>
  <c r="P23" i="1"/>
  <c r="E24" i="1"/>
  <c r="M23" i="1"/>
  <c r="N23" i="1" s="1"/>
  <c r="O23" i="1" s="1"/>
  <c r="Q23" i="1" s="1"/>
  <c r="L23" i="1"/>
  <c r="J24" i="1" l="1"/>
  <c r="H24" i="1" s="1"/>
  <c r="F24" i="1"/>
  <c r="I24" i="1" s="1"/>
  <c r="G24" i="1" s="1"/>
  <c r="D25" i="1" s="1"/>
  <c r="P24" i="1"/>
  <c r="E25" i="1"/>
  <c r="L24" i="1"/>
  <c r="M24" i="1"/>
  <c r="N24" i="1" s="1"/>
  <c r="O24" i="1" s="1"/>
  <c r="Q24" i="1" s="1"/>
  <c r="J25" i="1" l="1"/>
  <c r="H25" i="1" s="1"/>
  <c r="F25" i="1"/>
  <c r="P25" i="1"/>
  <c r="E26" i="1"/>
  <c r="I25" i="1"/>
  <c r="G25" i="1" s="1"/>
  <c r="D26" i="1" s="1"/>
  <c r="M25" i="1"/>
  <c r="N25" i="1" s="1"/>
  <c r="O25" i="1" s="1"/>
  <c r="Q25" i="1" s="1"/>
  <c r="L25" i="1"/>
  <c r="F26" i="1" l="1"/>
  <c r="J26" i="1"/>
  <c r="H26" i="1" s="1"/>
  <c r="E27" i="1" s="1"/>
  <c r="P26" i="1"/>
  <c r="I26" i="1"/>
  <c r="G26" i="1" s="1"/>
  <c r="D27" i="1" s="1"/>
  <c r="M26" i="1"/>
  <c r="N26" i="1" s="1"/>
  <c r="O26" i="1" s="1"/>
  <c r="Q26" i="1" s="1"/>
  <c r="L26" i="1"/>
  <c r="P27" i="1" l="1"/>
  <c r="F27" i="1"/>
  <c r="I27" i="1" s="1"/>
  <c r="G27" i="1" s="1"/>
  <c r="D28" i="1" s="1"/>
  <c r="J27" i="1"/>
  <c r="H27" i="1" s="1"/>
  <c r="E28" i="1" s="1"/>
  <c r="L27" i="1"/>
  <c r="M27" i="1"/>
  <c r="N27" i="1" s="1"/>
  <c r="O27" i="1" s="1"/>
  <c r="Q27" i="1" s="1"/>
  <c r="F28" i="1" l="1"/>
  <c r="J28" i="1"/>
  <c r="H28" i="1" s="1"/>
  <c r="E29" i="1" s="1"/>
  <c r="P28" i="1"/>
  <c r="I28" i="1"/>
  <c r="G28" i="1" s="1"/>
  <c r="D29" i="1" s="1"/>
  <c r="M28" i="1"/>
  <c r="N28" i="1" s="1"/>
  <c r="O28" i="1" s="1"/>
  <c r="Q28" i="1" s="1"/>
  <c r="L28" i="1"/>
  <c r="P29" i="1" l="1"/>
  <c r="F29" i="1"/>
  <c r="I29" i="1" s="1"/>
  <c r="G29" i="1" s="1"/>
  <c r="D30" i="1" s="1"/>
  <c r="J29" i="1"/>
  <c r="H29" i="1" s="1"/>
  <c r="E30" i="1" s="1"/>
  <c r="L29" i="1"/>
  <c r="M29" i="1"/>
  <c r="N29" i="1" s="1"/>
  <c r="O29" i="1" s="1"/>
  <c r="Q29" i="1" s="1"/>
  <c r="P30" i="1" l="1"/>
  <c r="J30" i="1"/>
  <c r="H30" i="1" s="1"/>
  <c r="E31" i="1" s="1"/>
  <c r="F30" i="1"/>
  <c r="I30" i="1" s="1"/>
  <c r="G30" i="1" s="1"/>
  <c r="D31" i="1" s="1"/>
  <c r="M30" i="1"/>
  <c r="N30" i="1" s="1"/>
  <c r="O30" i="1" s="1"/>
  <c r="Q30" i="1" s="1"/>
  <c r="L30" i="1"/>
  <c r="P31" i="1" l="1"/>
  <c r="J31" i="1"/>
  <c r="H31" i="1" s="1"/>
  <c r="E32" i="1" s="1"/>
  <c r="F31" i="1"/>
  <c r="I31" i="1" s="1"/>
  <c r="G31" i="1" s="1"/>
  <c r="D32" i="1" s="1"/>
  <c r="L31" i="1"/>
  <c r="M31" i="1"/>
  <c r="N31" i="1" s="1"/>
  <c r="O31" i="1" s="1"/>
  <c r="Q31" i="1" s="1"/>
  <c r="P32" i="1" l="1"/>
  <c r="J32" i="1"/>
  <c r="H32" i="1" s="1"/>
  <c r="E33" i="1" s="1"/>
  <c r="F32" i="1"/>
  <c r="I32" i="1" s="1"/>
  <c r="G32" i="1" s="1"/>
  <c r="D33" i="1" s="1"/>
  <c r="M32" i="1"/>
  <c r="N32" i="1" s="1"/>
  <c r="O32" i="1" s="1"/>
  <c r="Q32" i="1" s="1"/>
  <c r="L32" i="1"/>
  <c r="P33" i="1" l="1"/>
  <c r="J33" i="1"/>
  <c r="H33" i="1" s="1"/>
  <c r="E34" i="1" s="1"/>
  <c r="F33" i="1"/>
  <c r="I33" i="1" s="1"/>
  <c r="G33" i="1" s="1"/>
  <c r="D34" i="1" s="1"/>
  <c r="M33" i="1"/>
  <c r="N33" i="1" s="1"/>
  <c r="O33" i="1" s="1"/>
  <c r="Q33" i="1" s="1"/>
  <c r="L33" i="1"/>
  <c r="P34" i="1" l="1"/>
  <c r="F34" i="1"/>
  <c r="I34" i="1" s="1"/>
  <c r="G34" i="1" s="1"/>
  <c r="D35" i="1" s="1"/>
  <c r="J34" i="1"/>
  <c r="H34" i="1" s="1"/>
  <c r="E35" i="1" s="1"/>
  <c r="M34" i="1"/>
  <c r="N34" i="1" s="1"/>
  <c r="O34" i="1" s="1"/>
  <c r="Q34" i="1" s="1"/>
  <c r="L34" i="1"/>
  <c r="F35" i="1" l="1"/>
  <c r="J35" i="1"/>
  <c r="H35" i="1" s="1"/>
  <c r="E36" i="1" s="1"/>
  <c r="P35" i="1"/>
  <c r="I35" i="1"/>
  <c r="G35" i="1" s="1"/>
  <c r="D36" i="1" s="1"/>
  <c r="L35" i="1"/>
  <c r="M35" i="1"/>
  <c r="N35" i="1" s="1"/>
  <c r="O35" i="1" s="1"/>
  <c r="Q35" i="1" s="1"/>
  <c r="P36" i="1" l="1"/>
  <c r="F36" i="1"/>
  <c r="I36" i="1" s="1"/>
  <c r="G36" i="1" s="1"/>
  <c r="D37" i="1" s="1"/>
  <c r="J36" i="1"/>
  <c r="H36" i="1" s="1"/>
  <c r="E37" i="1" s="1"/>
  <c r="M36" i="1"/>
  <c r="N36" i="1" s="1"/>
  <c r="O36" i="1" s="1"/>
  <c r="Q36" i="1" s="1"/>
  <c r="L36" i="1"/>
  <c r="P37" i="1" l="1"/>
  <c r="F37" i="1"/>
  <c r="I37" i="1" s="1"/>
  <c r="G37" i="1" s="1"/>
  <c r="D38" i="1" s="1"/>
  <c r="J37" i="1"/>
  <c r="H37" i="1" s="1"/>
  <c r="E38" i="1" s="1"/>
  <c r="M37" i="1"/>
  <c r="N37" i="1" s="1"/>
  <c r="O37" i="1" s="1"/>
  <c r="Q37" i="1" s="1"/>
  <c r="L37" i="1"/>
  <c r="P38" i="1" l="1"/>
  <c r="J38" i="1"/>
  <c r="H38" i="1" s="1"/>
  <c r="E39" i="1" s="1"/>
  <c r="F38" i="1"/>
  <c r="I38" i="1" s="1"/>
  <c r="G38" i="1" s="1"/>
  <c r="D39" i="1" s="1"/>
  <c r="L38" i="1"/>
  <c r="M38" i="1"/>
  <c r="N38" i="1" s="1"/>
  <c r="O38" i="1" s="1"/>
  <c r="Q38" i="1" s="1"/>
  <c r="P39" i="1" l="1"/>
  <c r="J39" i="1"/>
  <c r="H39" i="1" s="1"/>
  <c r="E40" i="1" s="1"/>
  <c r="F39" i="1"/>
  <c r="I39" i="1" s="1"/>
  <c r="G39" i="1" s="1"/>
  <c r="D40" i="1" s="1"/>
  <c r="M39" i="1"/>
  <c r="N39" i="1" s="1"/>
  <c r="O39" i="1" s="1"/>
  <c r="Q39" i="1" s="1"/>
  <c r="L39" i="1"/>
  <c r="P40" i="1" l="1"/>
  <c r="J40" i="1"/>
  <c r="H40" i="1" s="1"/>
  <c r="E41" i="1" s="1"/>
  <c r="F40" i="1"/>
  <c r="I40" i="1" s="1"/>
  <c r="G40" i="1" s="1"/>
  <c r="D41" i="1" s="1"/>
  <c r="M40" i="1"/>
  <c r="N40" i="1" s="1"/>
  <c r="O40" i="1" s="1"/>
  <c r="Q40" i="1" s="1"/>
  <c r="L40" i="1"/>
  <c r="P41" i="1" l="1"/>
  <c r="J41" i="1"/>
  <c r="H41" i="1" s="1"/>
  <c r="E42" i="1" s="1"/>
  <c r="F41" i="1"/>
  <c r="I41" i="1" s="1"/>
  <c r="G41" i="1" s="1"/>
  <c r="D42" i="1" s="1"/>
  <c r="L41" i="1"/>
  <c r="M41" i="1"/>
  <c r="N41" i="1" s="1"/>
  <c r="O41" i="1" s="1"/>
  <c r="Q41" i="1" s="1"/>
  <c r="P42" i="1" l="1"/>
  <c r="F42" i="1"/>
  <c r="I42" i="1" s="1"/>
  <c r="G42" i="1" s="1"/>
  <c r="D43" i="1" s="1"/>
  <c r="J42" i="1"/>
  <c r="H42" i="1" s="1"/>
  <c r="E43" i="1" s="1"/>
  <c r="P43" i="1" s="1"/>
  <c r="L42" i="1"/>
  <c r="M42" i="1"/>
  <c r="N42" i="1" s="1"/>
  <c r="O42" i="1" s="1"/>
  <c r="Q42" i="1" s="1"/>
  <c r="F43" i="1" l="1"/>
  <c r="I43" i="1" s="1"/>
  <c r="G43" i="1" s="1"/>
  <c r="D44" i="1" s="1"/>
  <c r="J43" i="1"/>
  <c r="H43" i="1" s="1"/>
  <c r="E44" i="1" s="1"/>
  <c r="P44" i="1" s="1"/>
  <c r="M43" i="1"/>
  <c r="N43" i="1" s="1"/>
  <c r="O43" i="1" s="1"/>
  <c r="Q43" i="1" s="1"/>
  <c r="L43" i="1"/>
  <c r="F44" i="1" l="1"/>
  <c r="I44" i="1" s="1"/>
  <c r="G44" i="1" s="1"/>
  <c r="D45" i="1" s="1"/>
  <c r="J44" i="1"/>
  <c r="H44" i="1" s="1"/>
  <c r="E45" i="1" s="1"/>
  <c r="P45" i="1" s="1"/>
  <c r="L44" i="1"/>
  <c r="M44" i="1"/>
  <c r="N44" i="1" s="1"/>
  <c r="O44" i="1" s="1"/>
  <c r="Q44" i="1" s="1"/>
  <c r="F45" i="1" l="1"/>
  <c r="I45" i="1" s="1"/>
  <c r="G45" i="1" s="1"/>
  <c r="D46" i="1" s="1"/>
  <c r="J45" i="1"/>
  <c r="H45" i="1" s="1"/>
  <c r="E46" i="1" s="1"/>
  <c r="P46" i="1" s="1"/>
  <c r="M45" i="1"/>
  <c r="N45" i="1" s="1"/>
  <c r="O45" i="1" s="1"/>
  <c r="Q45" i="1" s="1"/>
  <c r="L45" i="1"/>
  <c r="J46" i="1" l="1"/>
  <c r="H46" i="1" s="1"/>
  <c r="E47" i="1" s="1"/>
  <c r="F46" i="1"/>
  <c r="I46" i="1" s="1"/>
  <c r="G46" i="1" s="1"/>
  <c r="D47" i="1" s="1"/>
  <c r="L46" i="1"/>
  <c r="M46" i="1"/>
  <c r="N46" i="1" s="1"/>
  <c r="O46" i="1" s="1"/>
  <c r="Q46" i="1" s="1"/>
  <c r="J47" i="1" l="1"/>
  <c r="H47" i="1" s="1"/>
  <c r="F47" i="1"/>
  <c r="I47" i="1" s="1"/>
  <c r="G47" i="1" s="1"/>
  <c r="D48" i="1" s="1"/>
  <c r="P47" i="1"/>
  <c r="E48" i="1"/>
  <c r="M47" i="1"/>
  <c r="N47" i="1" s="1"/>
  <c r="O47" i="1" s="1"/>
  <c r="Q47" i="1" s="1"/>
  <c r="L47" i="1"/>
  <c r="P48" i="1" l="1"/>
  <c r="J48" i="1"/>
  <c r="H48" i="1" s="1"/>
  <c r="E49" i="1" s="1"/>
  <c r="F48" i="1"/>
  <c r="I48" i="1" s="1"/>
  <c r="G48" i="1" s="1"/>
  <c r="D49" i="1" s="1"/>
  <c r="L48" i="1"/>
  <c r="M48" i="1"/>
  <c r="N48" i="1" s="1"/>
  <c r="O48" i="1" s="1"/>
  <c r="Q48" i="1" s="1"/>
  <c r="P49" i="1" l="1"/>
  <c r="J49" i="1"/>
  <c r="H49" i="1" s="1"/>
  <c r="E50" i="1" s="1"/>
  <c r="F49" i="1"/>
  <c r="I49" i="1" s="1"/>
  <c r="G49" i="1" s="1"/>
  <c r="D50" i="1" s="1"/>
  <c r="L49" i="1"/>
  <c r="M49" i="1"/>
  <c r="N49" i="1" s="1"/>
  <c r="O49" i="1" s="1"/>
  <c r="Q49" i="1" s="1"/>
  <c r="F50" i="1" l="1"/>
  <c r="J50" i="1"/>
  <c r="H50" i="1" s="1"/>
  <c r="E51" i="1" s="1"/>
  <c r="P50" i="1"/>
  <c r="I50" i="1"/>
  <c r="G50" i="1" s="1"/>
  <c r="D51" i="1" s="1"/>
  <c r="M50" i="1"/>
  <c r="N50" i="1" s="1"/>
  <c r="O50" i="1" s="1"/>
  <c r="Q50" i="1" s="1"/>
  <c r="L50" i="1"/>
  <c r="P51" i="1" l="1"/>
  <c r="F51" i="1"/>
  <c r="I51" i="1" s="1"/>
  <c r="G51" i="1" s="1"/>
  <c r="D52" i="1" s="1"/>
  <c r="J51" i="1"/>
  <c r="H51" i="1" s="1"/>
  <c r="E52" i="1" s="1"/>
  <c r="L51" i="1"/>
  <c r="M51" i="1"/>
  <c r="N51" i="1" s="1"/>
  <c r="O51" i="1" s="1"/>
  <c r="Q51" i="1" s="1"/>
  <c r="F52" i="1" l="1"/>
  <c r="J52" i="1"/>
  <c r="H52" i="1" s="1"/>
  <c r="E53" i="1" s="1"/>
  <c r="P52" i="1"/>
  <c r="I52" i="1"/>
  <c r="G52" i="1" s="1"/>
  <c r="D53" i="1" s="1"/>
  <c r="L52" i="1"/>
  <c r="M52" i="1"/>
  <c r="N52" i="1" s="1"/>
  <c r="O52" i="1" s="1"/>
  <c r="Q52" i="1" s="1"/>
  <c r="P53" i="1" l="1"/>
  <c r="F53" i="1"/>
  <c r="I53" i="1" s="1"/>
  <c r="G53" i="1" s="1"/>
  <c r="D54" i="1" s="1"/>
  <c r="J53" i="1"/>
  <c r="H53" i="1" s="1"/>
  <c r="E54" i="1" s="1"/>
  <c r="M53" i="1"/>
  <c r="N53" i="1" s="1"/>
  <c r="O53" i="1" s="1"/>
  <c r="Q53" i="1" s="1"/>
  <c r="L53" i="1"/>
  <c r="P54" i="1" l="1"/>
  <c r="J54" i="1"/>
  <c r="H54" i="1" s="1"/>
  <c r="E55" i="1" s="1"/>
  <c r="F54" i="1"/>
  <c r="I54" i="1" s="1"/>
  <c r="G54" i="1" s="1"/>
  <c r="D55" i="1" s="1"/>
  <c r="L54" i="1"/>
  <c r="M54" i="1"/>
  <c r="N54" i="1" s="1"/>
  <c r="O54" i="1" s="1"/>
  <c r="Q54" i="1" s="1"/>
  <c r="P55" i="1" l="1"/>
  <c r="J55" i="1"/>
  <c r="H55" i="1" s="1"/>
  <c r="E56" i="1" s="1"/>
  <c r="F55" i="1"/>
  <c r="I55" i="1" s="1"/>
  <c r="G55" i="1" s="1"/>
  <c r="D56" i="1" s="1"/>
  <c r="L55" i="1"/>
  <c r="M55" i="1"/>
  <c r="N55" i="1" s="1"/>
  <c r="O55" i="1" s="1"/>
  <c r="Q55" i="1" s="1"/>
  <c r="F56" i="1" l="1"/>
  <c r="J56" i="1"/>
  <c r="H56" i="1" s="1"/>
  <c r="E57" i="1" s="1"/>
  <c r="P56" i="1"/>
  <c r="I56" i="1"/>
  <c r="G56" i="1" s="1"/>
  <c r="D57" i="1" s="1"/>
  <c r="L56" i="1"/>
  <c r="M56" i="1"/>
  <c r="N56" i="1" s="1"/>
  <c r="O56" i="1" s="1"/>
  <c r="Q56" i="1" s="1"/>
  <c r="P57" i="1" l="1"/>
  <c r="J57" i="1"/>
  <c r="H57" i="1" s="1"/>
  <c r="E58" i="1" s="1"/>
  <c r="F57" i="1"/>
  <c r="I57" i="1" s="1"/>
  <c r="G57" i="1" s="1"/>
  <c r="D58" i="1" s="1"/>
  <c r="M57" i="1"/>
  <c r="N57" i="1" s="1"/>
  <c r="O57" i="1" s="1"/>
  <c r="Q57" i="1" s="1"/>
  <c r="L57" i="1"/>
  <c r="F58" i="1" l="1"/>
  <c r="J58" i="1"/>
  <c r="H58" i="1" s="1"/>
  <c r="E59" i="1" s="1"/>
  <c r="P58" i="1"/>
  <c r="I58" i="1"/>
  <c r="G58" i="1" s="1"/>
  <c r="D59" i="1" s="1"/>
  <c r="L58" i="1"/>
  <c r="M58" i="1"/>
  <c r="N58" i="1" s="1"/>
  <c r="O58" i="1" s="1"/>
  <c r="Q58" i="1" s="1"/>
  <c r="P59" i="1" l="1"/>
  <c r="F59" i="1"/>
  <c r="I59" i="1" s="1"/>
  <c r="G59" i="1" s="1"/>
  <c r="D60" i="1" s="1"/>
  <c r="J59" i="1"/>
  <c r="H59" i="1" s="1"/>
  <c r="E60" i="1" s="1"/>
  <c r="M59" i="1"/>
  <c r="N59" i="1" s="1"/>
  <c r="O59" i="1" s="1"/>
  <c r="Q59" i="1" s="1"/>
  <c r="L59" i="1"/>
  <c r="P60" i="1" l="1"/>
  <c r="F60" i="1"/>
  <c r="I60" i="1" s="1"/>
  <c r="G60" i="1" s="1"/>
  <c r="D61" i="1" s="1"/>
  <c r="J60" i="1"/>
  <c r="H60" i="1" s="1"/>
  <c r="E61" i="1" s="1"/>
  <c r="L60" i="1"/>
  <c r="M60" i="1"/>
  <c r="N60" i="1" s="1"/>
  <c r="O60" i="1" s="1"/>
  <c r="Q60" i="1" s="1"/>
  <c r="F61" i="1" l="1"/>
  <c r="J61" i="1"/>
  <c r="H61" i="1" s="1"/>
  <c r="E62" i="1" s="1"/>
  <c r="P61" i="1"/>
  <c r="I61" i="1"/>
  <c r="G61" i="1" s="1"/>
  <c r="D62" i="1" s="1"/>
  <c r="L61" i="1"/>
  <c r="M61" i="1"/>
  <c r="N61" i="1" s="1"/>
  <c r="O61" i="1" s="1"/>
  <c r="Q61" i="1" s="1"/>
  <c r="P62" i="1" l="1"/>
  <c r="J62" i="1"/>
  <c r="H62" i="1" s="1"/>
  <c r="E63" i="1" s="1"/>
  <c r="F62" i="1"/>
  <c r="I62" i="1" s="1"/>
  <c r="G62" i="1" s="1"/>
  <c r="D63" i="1" s="1"/>
  <c r="L62" i="1"/>
  <c r="M62" i="1"/>
  <c r="N62" i="1" s="1"/>
  <c r="O62" i="1" s="1"/>
  <c r="Q62" i="1" s="1"/>
  <c r="P63" i="1" l="1"/>
  <c r="J63" i="1"/>
  <c r="H63" i="1" s="1"/>
  <c r="E64" i="1" s="1"/>
  <c r="F63" i="1"/>
  <c r="I63" i="1" s="1"/>
  <c r="G63" i="1" s="1"/>
  <c r="D64" i="1" s="1"/>
  <c r="L63" i="1"/>
  <c r="M63" i="1"/>
  <c r="N63" i="1" s="1"/>
  <c r="O63" i="1" s="1"/>
  <c r="Q63" i="1" s="1"/>
  <c r="P64" i="1" l="1"/>
  <c r="F64" i="1"/>
  <c r="I64" i="1" s="1"/>
  <c r="G64" i="1" s="1"/>
  <c r="D65" i="1" s="1"/>
  <c r="J64" i="1"/>
  <c r="H64" i="1" s="1"/>
  <c r="E65" i="1" s="1"/>
  <c r="M64" i="1"/>
  <c r="N64" i="1" s="1"/>
  <c r="O64" i="1" s="1"/>
  <c r="Q64" i="1" s="1"/>
  <c r="L64" i="1"/>
  <c r="P65" i="1" l="1"/>
  <c r="J65" i="1"/>
  <c r="H65" i="1" s="1"/>
  <c r="E66" i="1" s="1"/>
  <c r="F65" i="1"/>
  <c r="I65" i="1" s="1"/>
  <c r="G65" i="1" s="1"/>
  <c r="D66" i="1" s="1"/>
  <c r="M65" i="1"/>
  <c r="N65" i="1" s="1"/>
  <c r="O65" i="1" s="1"/>
  <c r="Q65" i="1" s="1"/>
  <c r="L65" i="1"/>
  <c r="F66" i="1" l="1"/>
  <c r="J66" i="1"/>
  <c r="H66" i="1" s="1"/>
  <c r="E67" i="1" s="1"/>
  <c r="P66" i="1"/>
  <c r="I66" i="1"/>
  <c r="G66" i="1" s="1"/>
  <c r="D67" i="1" s="1"/>
  <c r="L66" i="1"/>
  <c r="M66" i="1"/>
  <c r="N66" i="1" s="1"/>
  <c r="O66" i="1" s="1"/>
  <c r="Q66" i="1" s="1"/>
  <c r="P67" i="1" l="1"/>
  <c r="F67" i="1"/>
  <c r="I67" i="1" s="1"/>
  <c r="G67" i="1" s="1"/>
  <c r="D68" i="1" s="1"/>
  <c r="J67" i="1"/>
  <c r="H67" i="1" s="1"/>
  <c r="E68" i="1" s="1"/>
  <c r="M67" i="1"/>
  <c r="N67" i="1" s="1"/>
  <c r="O67" i="1" s="1"/>
  <c r="Q67" i="1" s="1"/>
  <c r="L67" i="1"/>
  <c r="P68" i="1" l="1"/>
  <c r="J68" i="1"/>
  <c r="H68" i="1" s="1"/>
  <c r="E69" i="1" s="1"/>
  <c r="F68" i="1"/>
  <c r="I68" i="1" s="1"/>
  <c r="G68" i="1" s="1"/>
  <c r="D69" i="1" s="1"/>
  <c r="M68" i="1"/>
  <c r="N68" i="1" s="1"/>
  <c r="O68" i="1" s="1"/>
  <c r="Q68" i="1" s="1"/>
  <c r="L68" i="1"/>
  <c r="J69" i="1" l="1"/>
  <c r="H69" i="1" s="1"/>
  <c r="E70" i="1" s="1"/>
  <c r="F69" i="1"/>
  <c r="P69" i="1"/>
  <c r="I69" i="1"/>
  <c r="G69" i="1" s="1"/>
  <c r="D70" i="1" s="1"/>
  <c r="M69" i="1"/>
  <c r="N69" i="1" s="1"/>
  <c r="O69" i="1" s="1"/>
  <c r="Q69" i="1" s="1"/>
  <c r="L69" i="1"/>
  <c r="F70" i="1" l="1"/>
  <c r="J70" i="1"/>
  <c r="H70" i="1" s="1"/>
  <c r="E71" i="1" s="1"/>
  <c r="P70" i="1"/>
  <c r="I70" i="1"/>
  <c r="G70" i="1" s="1"/>
  <c r="D71" i="1" s="1"/>
  <c r="M70" i="1"/>
  <c r="N70" i="1" s="1"/>
  <c r="O70" i="1" s="1"/>
  <c r="Q70" i="1" s="1"/>
  <c r="L70" i="1"/>
  <c r="P71" i="1" l="1"/>
  <c r="J71" i="1"/>
  <c r="H71" i="1" s="1"/>
  <c r="E72" i="1" s="1"/>
  <c r="F71" i="1"/>
  <c r="I71" i="1" s="1"/>
  <c r="G71" i="1" s="1"/>
  <c r="D72" i="1" s="1"/>
  <c r="L71" i="1"/>
  <c r="M71" i="1"/>
  <c r="N71" i="1" s="1"/>
  <c r="O71" i="1" s="1"/>
  <c r="Q71" i="1" s="1"/>
  <c r="P72" i="1" l="1"/>
  <c r="F72" i="1"/>
  <c r="I72" i="1" s="1"/>
  <c r="G72" i="1" s="1"/>
  <c r="D73" i="1" s="1"/>
  <c r="J72" i="1"/>
  <c r="H72" i="1" s="1"/>
  <c r="E73" i="1" s="1"/>
  <c r="L72" i="1"/>
  <c r="M72" i="1"/>
  <c r="N72" i="1" s="1"/>
  <c r="O72" i="1" s="1"/>
  <c r="Q72" i="1" s="1"/>
  <c r="P73" i="1" l="1"/>
  <c r="J73" i="1"/>
  <c r="H73" i="1" s="1"/>
  <c r="E74" i="1" s="1"/>
  <c r="F73" i="1"/>
  <c r="I73" i="1" s="1"/>
  <c r="G73" i="1" s="1"/>
  <c r="D74" i="1" s="1"/>
  <c r="L73" i="1"/>
  <c r="M73" i="1"/>
  <c r="N73" i="1" s="1"/>
  <c r="O73" i="1" s="1"/>
  <c r="Q73" i="1" s="1"/>
  <c r="F74" i="1" l="1"/>
  <c r="J74" i="1"/>
  <c r="H74" i="1" s="1"/>
  <c r="E75" i="1" s="1"/>
  <c r="P74" i="1"/>
  <c r="I74" i="1"/>
  <c r="G74" i="1" s="1"/>
  <c r="D75" i="1" s="1"/>
  <c r="L74" i="1"/>
  <c r="M74" i="1"/>
  <c r="N74" i="1" s="1"/>
  <c r="O74" i="1" s="1"/>
  <c r="Q74" i="1" s="1"/>
  <c r="P75" i="1" l="1"/>
  <c r="F75" i="1"/>
  <c r="I75" i="1" s="1"/>
  <c r="G75" i="1" s="1"/>
  <c r="J75" i="1"/>
  <c r="H75" i="1" s="1"/>
  <c r="M75" i="1"/>
  <c r="N75" i="1" s="1"/>
  <c r="O75" i="1" s="1"/>
  <c r="Q75" i="1" s="1"/>
  <c r="L75" i="1"/>
</calcChain>
</file>

<file path=xl/sharedStrings.xml><?xml version="1.0" encoding="utf-8"?>
<sst xmlns="http://schemas.openxmlformats.org/spreadsheetml/2006/main" count="47" uniqueCount="34">
  <si>
    <t>m</t>
  </si>
  <si>
    <t>l</t>
  </si>
  <si>
    <t>g</t>
  </si>
  <si>
    <t>alpha</t>
  </si>
  <si>
    <t>dt</t>
  </si>
  <si>
    <t>omega</t>
  </si>
  <si>
    <t>eps</t>
  </si>
  <si>
    <t>Da</t>
  </si>
  <si>
    <t>Do</t>
  </si>
  <si>
    <t>x</t>
  </si>
  <si>
    <t>y</t>
  </si>
  <si>
    <t>h</t>
  </si>
  <si>
    <t>Ep</t>
  </si>
  <si>
    <t>Ek</t>
  </si>
  <si>
    <t>Et</t>
  </si>
  <si>
    <t>DO/2</t>
  </si>
  <si>
    <t>De/2</t>
  </si>
  <si>
    <t>K1_A</t>
  </si>
  <si>
    <t>K1_O</t>
  </si>
  <si>
    <t>K2_A</t>
  </si>
  <si>
    <t>K2_O</t>
  </si>
  <si>
    <t>K3_A</t>
  </si>
  <si>
    <t>K3_O</t>
  </si>
  <si>
    <t>K4_A</t>
  </si>
  <si>
    <t>A/2_k1</t>
  </si>
  <si>
    <t>O/2_k1</t>
  </si>
  <si>
    <t>E/2_k1</t>
  </si>
  <si>
    <t>A/2_k2</t>
  </si>
  <si>
    <t>O/2_k2</t>
  </si>
  <si>
    <t>E/2_k2</t>
  </si>
  <si>
    <t>A/2_k3</t>
  </si>
  <si>
    <t>O/2_k3</t>
  </si>
  <si>
    <t>E/2_k3</t>
  </si>
  <si>
    <t>K4_O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</si>
</sst>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445822397200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Лист1!$L$8:$L$76</c:f>
              <c:numCache>
                <c:formatCode>General</c:formatCode>
                <c:ptCount val="69"/>
                <c:pt idx="0">
                  <c:v>0</c:v>
                </c:pt>
                <c:pt idx="1">
                  <c:v>7.0710678118654746</c:v>
                </c:pt>
                <c:pt idx="2">
                  <c:v>7.0648150505435936</c:v>
                </c:pt>
                <c:pt idx="3">
                  <c:v>7.0460292160365467</c:v>
                </c:pt>
                <c:pt idx="4">
                  <c:v>7.0146336912521434</c:v>
                </c:pt>
                <c:pt idx="5">
                  <c:v>6.9705099777909538</c:v>
                </c:pt>
                <c:pt idx="6">
                  <c:v>6.9135005954655702</c:v>
                </c:pt>
                <c:pt idx="7">
                  <c:v>6.8434132065234614</c:v>
                </c:pt>
                <c:pt idx="8">
                  <c:v>6.76002593747973</c:v>
                </c:pt>
                <c:pt idx="9">
                  <c:v>6.6630938586218482</c:v>
                </c:pt>
                <c:pt idx="10">
                  <c:v>6.5523565659478757</c:v>
                </c:pt>
                <c:pt idx="11">
                  <c:v>6.4275467922601877</c:v>
                </c:pt>
                <c:pt idx="12">
                  <c:v>6.28839995325934</c:v>
                </c:pt>
                <c:pt idx="13">
                  <c:v>6.1346645108853179</c:v>
                </c:pt>
                <c:pt idx="14">
                  <c:v>5.9661130102002087</c:v>
                </c:pt>
                <c:pt idx="15">
                  <c:v>5.7825536184285404</c:v>
                </c:pt>
                <c:pt idx="16">
                  <c:v>5.5838419662785235</c:v>
                </c:pt>
                <c:pt idx="17">
                  <c:v>5.369893063541844</c:v>
                </c:pt>
                <c:pt idx="18">
                  <c:v>5.1406930346448609</c:v>
                </c:pt>
                <c:pt idx="19">
                  <c:v>4.8963103969397448</c:v>
                </c:pt>
                <c:pt idx="20">
                  <c:v>4.6369065868591566</c:v>
                </c:pt>
                <c:pt idx="21">
                  <c:v>4.3627454284378082</c:v>
                </c:pt>
                <c:pt idx="22">
                  <c:v>4.0742012368890128</c:v>
                </c:pt>
                <c:pt idx="23">
                  <c:v>3.7717652584771293</c:v>
                </c:pt>
                <c:pt idx="24">
                  <c:v>3.4560501680747602</c:v>
                </c:pt>
                <c:pt idx="25">
                  <c:v>3.1277923782871966</c:v>
                </c:pt>
                <c:pt idx="26">
                  <c:v>2.7878519590138433</c:v>
                </c:pt>
                <c:pt idx="27">
                  <c:v>2.4372100232418212</c:v>
                </c:pt>
                <c:pt idx="28">
                  <c:v>2.0769635024121809</c:v>
                </c:pt>
                <c:pt idx="29">
                  <c:v>1.7083173107741327</c:v>
                </c:pt>
                <c:pt idx="30">
                  <c:v>1.3325739799381018</c:v>
                </c:pt>
                <c:pt idx="31">
                  <c:v>0.95112092894119349</c:v>
                </c:pt>
                <c:pt idx="32">
                  <c:v>0.56541561770898985</c:v>
                </c:pt>
                <c:pt idx="33">
                  <c:v>0.17696890879642946</c:v>
                </c:pt>
                <c:pt idx="34">
                  <c:v>-0.21267297025679563</c:v>
                </c:pt>
                <c:pt idx="35">
                  <c:v>-0.6019474173477497</c:v>
                </c:pt>
                <c:pt idx="36">
                  <c:v>-0.98929491433195083</c:v>
                </c:pt>
                <c:pt idx="37">
                  <c:v>-1.3731784492921437</c:v>
                </c:pt>
                <c:pt idx="38">
                  <c:v>-1.7521023980923009</c:v>
                </c:pt>
                <c:pt idx="39">
                  <c:v>-2.1246303802829267</c:v>
                </c:pt>
                <c:pt idx="40">
                  <c:v>-2.489401642540765</c:v>
                </c:pt>
                <c:pt idx="41">
                  <c:v>-2.8451455774461447</c:v>
                </c:pt>
                <c:pt idx="42">
                  <c:v>-3.1906940535581629</c:v>
                </c:pt>
                <c:pt idx="43">
                  <c:v>-3.5249913108176796</c:v>
                </c:pt>
                <c:pt idx="44">
                  <c:v>-3.8471012592741931</c:v>
                </c:pt>
                <c:pt idx="45">
                  <c:v>-4.1562121048684828</c:v>
                </c:pt>
                <c:pt idx="46">
                  <c:v>-4.4516383095462366</c:v>
                </c:pt>
                <c:pt idx="47">
                  <c:v>-4.7328199707738223</c:v>
                </c:pt>
                <c:pt idx="48">
                  <c:v>-4.9993197746218199</c:v>
                </c:pt>
                <c:pt idx="49">
                  <c:v>-5.2508177347538085</c:v>
                </c:pt>
                <c:pt idx="50">
                  <c:v>-5.4871039754846498</c:v>
                </c:pt>
                <c:pt idx="51">
                  <c:v>-5.7080698499322589</c:v>
                </c:pt>
                <c:pt idx="52">
                  <c:v>-5.9136977043027397</c:v>
                </c:pt>
                <c:pt idx="53">
                  <c:v>-6.104049607289542</c:v>
                </c:pt>
                <c:pt idx="54">
                  <c:v>-6.2792553607162791</c:v>
                </c:pt>
                <c:pt idx="55">
                  <c:v>-6.4395000955609714</c:v>
                </c:pt>
                <c:pt idx="56">
                  <c:v>-6.5850117382358757</c:v>
                </c:pt>
                <c:pt idx="57">
                  <c:v>-6.716048607408112</c:v>
                </c:pt>
                <c:pt idx="58">
                  <c:v>-6.8328873736325013</c:v>
                </c:pt>
                <c:pt idx="59">
                  <c:v>-6.9358115843834636</c:v>
                </c:pt>
                <c:pt idx="60">
                  <c:v>-7.0251009272505591</c:v>
                </c:pt>
                <c:pt idx="61">
                  <c:v>-7.1010213753646703</c:v>
                </c:pt>
                <c:pt idx="62">
                  <c:v>-7.1638163325148323</c:v>
                </c:pt>
                <c:pt idx="63">
                  <c:v>-7.213698871563258</c:v>
                </c:pt>
                <c:pt idx="64">
                  <c:v>-7.2508451390401394</c:v>
                </c:pt>
                <c:pt idx="65">
                  <c:v>-7.2753889813031849</c:v>
                </c:pt>
                <c:pt idx="66">
                  <c:v>-7.2874178332436248</c:v>
                </c:pt>
                <c:pt idx="67">
                  <c:v>-7.2869698988713347</c:v>
                </c:pt>
                <c:pt idx="68">
                  <c:v>0</c:v>
                </c:pt>
              </c:numCache>
            </c:numRef>
          </c:xVal>
          <c:yVal>
            <c:numRef>
              <c:f>Лист1!$M$8:$M$76</c:f>
              <c:numCache>
                <c:formatCode>General</c:formatCode>
                <c:ptCount val="69"/>
                <c:pt idx="0">
                  <c:v>0</c:v>
                </c:pt>
                <c:pt idx="1">
                  <c:v>-7.0710678118654755</c:v>
                </c:pt>
                <c:pt idx="2">
                  <c:v>-7.0773150489159882</c:v>
                </c:pt>
                <c:pt idx="3">
                  <c:v>-7.0960180585141845</c:v>
                </c:pt>
                <c:pt idx="4">
                  <c:v>-7.1270550845037199</c:v>
                </c:pt>
                <c:pt idx="5">
                  <c:v>-7.1702155232263944</c:v>
                </c:pt>
                <c:pt idx="6">
                  <c:v>-7.2251996177612421</c:v>
                </c:pt>
                <c:pt idx="7">
                  <c:v>-7.2916181801284887</c:v>
                </c:pt>
                <c:pt idx="8">
                  <c:v>-7.3689924226179855</c:v>
                </c:pt>
                <c:pt idx="9">
                  <c:v>-7.4567540009843292</c:v>
                </c:pt>
                <c:pt idx="10">
                  <c:v>-7.5542453913464955</c:v>
                </c:pt>
                <c:pt idx="11">
                  <c:v>-7.6607207385014213</c:v>
                </c:pt>
                <c:pt idx="12">
                  <c:v>-7.7753473252227074</c:v>
                </c:pt>
                <c:pt idx="13">
                  <c:v>-7.8972078191525519</c:v>
                </c:pt>
                <c:pt idx="14">
                  <c:v>-8.0253034552918798</c:v>
                </c:pt>
                <c:pt idx="15">
                  <c:v>-8.1585583070784615</c:v>
                </c:pt>
                <c:pt idx="16">
                  <c:v>-8.295824786941127</c:v>
                </c:pt>
                <c:pt idx="17">
                  <c:v>-8.4358904975186348</c:v>
                </c:pt>
                <c:pt idx="18">
                  <c:v>-8.5774865271566476</c:v>
                </c:pt>
                <c:pt idx="19">
                  <c:v>-8.7192972478761011</c:v>
                </c:pt>
                <c:pt idx="20">
                  <c:v>-8.8599716311477081</c:v>
                </c:pt>
                <c:pt idx="21">
                  <c:v>-8.9981360473514176</c:v>
                </c:pt>
                <c:pt idx="22">
                  <c:v>-9.1324084600576221</c:v>
                </c:pt>
                <c:pt idx="23">
                  <c:v>-9.2614138680303544</c:v>
                </c:pt>
                <c:pt idx="24">
                  <c:v>-9.3838007883666421</c:v>
                </c:pt>
                <c:pt idx="25">
                  <c:v>-9.4982585160822257</c:v>
                </c:pt>
                <c:pt idx="26">
                  <c:v>-9.6035348416415225</c:v>
                </c:pt>
                <c:pt idx="27">
                  <c:v>-9.6984538614466587</c:v>
                </c:pt>
                <c:pt idx="28">
                  <c:v>-9.7819334801279307</c:v>
                </c:pt>
                <c:pt idx="29">
                  <c:v>-9.8530021803361763</c:v>
                </c:pt>
                <c:pt idx="30">
                  <c:v>-9.9108146278694935</c:v>
                </c:pt>
                <c:pt idx="31">
                  <c:v>-9.9546656889385314</c:v>
                </c:pt>
                <c:pt idx="32">
                  <c:v>-9.984002462902879</c:v>
                </c:pt>
                <c:pt idx="33">
                  <c:v>-9.9984339776446696</c:v>
                </c:pt>
                <c:pt idx="34">
                  <c:v>-9.9977382546114981</c:v>
                </c:pt>
                <c:pt idx="35">
                  <c:v>-9.9818665241901723</c:v>
                </c:pt>
                <c:pt idx="36">
                  <c:v>-9.9509444563054892</c:v>
                </c:pt>
                <c:pt idx="37">
                  <c:v>-9.9052703621051972</c:v>
                </c:pt>
                <c:pt idx="38">
                  <c:v>-9.8453104159594282</c:v>
                </c:pt>
                <c:pt idx="39">
                  <c:v>-9.7716910382583642</c:v>
                </c:pt>
                <c:pt idx="40">
                  <c:v>-9.6851886642499299</c:v>
                </c:pt>
                <c:pt idx="41">
                  <c:v>-9.5867171984542576</c:v>
                </c:pt>
                <c:pt idx="42">
                  <c:v>-9.4773135147355223</c:v>
                </c:pt>
                <c:pt idx="43">
                  <c:v>-9.3581214064928577</c:v>
                </c:pt>
                <c:pt idx="44">
                  <c:v>-9.2303744182395402</c:v>
                </c:pt>
                <c:pt idx="45">
                  <c:v>-9.095377998705974</c:v>
                </c:pt>
                <c:pt idx="46">
                  <c:v>-8.9544914071643582</c:v>
                </c:pt>
                <c:pt idx="47">
                  <c:v>-8.8091097804627498</c:v>
                </c:pt>
                <c:pt idx="48">
                  <c:v>-8.6606467305320365</c:v>
                </c:pt>
                <c:pt idx="49">
                  <c:v>-8.5105177936712444</c:v>
                </c:pt>
                <c:pt idx="50">
                  <c:v>-8.3601249968060021</c:v>
                </c:pt>
                <c:pt idx="51">
                  <c:v>-8.2108427453151442</c:v>
                </c:pt>
                <c:pt idx="52">
                  <c:v>-8.0640051749812578</c:v>
                </c:pt>
                <c:pt idx="53">
                  <c:v>-7.9208950499137654</c:v>
                </c:pt>
                <c:pt idx="54">
                  <c:v>-7.7827342312914594</c:v>
                </c:pt>
                <c:pt idx="55">
                  <c:v>-7.650675690373383</c:v>
                </c:pt>
                <c:pt idx="56">
                  <c:v>-7.5257969948235885</c:v>
                </c:pt>
                <c:pt idx="57">
                  <c:v>-7.4090951608770395</c:v>
                </c:pt>
                <c:pt idx="58">
                  <c:v>-7.3014827356677037</c:v>
                </c:pt>
                <c:pt idx="59">
                  <c:v>-7.2037849541704224</c:v>
                </c:pt>
                <c:pt idx="60">
                  <c:v>-7.1167378033719455</c:v>
                </c:pt>
                <c:pt idx="61">
                  <c:v>-7.0409868219315719</c:v>
                </c:pt>
                <c:pt idx="62">
                  <c:v>-6.9770864659966589</c:v>
                </c:pt>
                <c:pt idx="63">
                  <c:v>-6.9254998801824392</c:v>
                </c:pt>
                <c:pt idx="64">
                  <c:v>-6.8865989261505556</c:v>
                </c:pt>
                <c:pt idx="65">
                  <c:v>-6.8606643388765356</c:v>
                </c:pt>
                <c:pt idx="66">
                  <c:v>-6.8478859017745606</c:v>
                </c:pt>
                <c:pt idx="67">
                  <c:v>-6.8483625555999215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D-479C-B403-546DA94B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24256"/>
        <c:axId val="1748939648"/>
      </c:scatterChart>
      <c:valAx>
        <c:axId val="17489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39648"/>
        <c:crosses val="autoZero"/>
        <c:crossBetween val="midCat"/>
      </c:valAx>
      <c:valAx>
        <c:axId val="174893964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98148148148149"/>
          <c:w val="0.89019685039370078"/>
          <c:h val="0.743619130941965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Лист1!$O$9:$O$75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29.226849510840118</c:v>
                </c:pt>
                <c:pt idx="2">
                  <c:v>29.039819414858155</c:v>
                </c:pt>
                <c:pt idx="3">
                  <c:v>28.729449154962801</c:v>
                </c:pt>
                <c:pt idx="4">
                  <c:v>28.297844767736056</c:v>
                </c:pt>
                <c:pt idx="5">
                  <c:v>27.748003822387581</c:v>
                </c:pt>
                <c:pt idx="6">
                  <c:v>27.083818198715115</c:v>
                </c:pt>
                <c:pt idx="7">
                  <c:v>26.310075773820145</c:v>
                </c:pt>
                <c:pt idx="8">
                  <c:v>25.432459990156708</c:v>
                </c:pt>
                <c:pt idx="9">
                  <c:v>24.457546086535046</c:v>
                </c:pt>
                <c:pt idx="10">
                  <c:v>23.392792614985787</c:v>
                </c:pt>
                <c:pt idx="11">
                  <c:v>22.246526747772926</c:v>
                </c:pt>
                <c:pt idx="12">
                  <c:v>21.027921808474481</c:v>
                </c:pt>
                <c:pt idx="13">
                  <c:v>19.746965447081202</c:v>
                </c:pt>
                <c:pt idx="14">
                  <c:v>18.414416929215385</c:v>
                </c:pt>
                <c:pt idx="15">
                  <c:v>17.04175213058873</c:v>
                </c:pt>
                <c:pt idx="16">
                  <c:v>15.641095024813652</c:v>
                </c:pt>
                <c:pt idx="17">
                  <c:v>14.225134728433524</c:v>
                </c:pt>
                <c:pt idx="18">
                  <c:v>12.807027521238989</c:v>
                </c:pt>
                <c:pt idx="19">
                  <c:v>11.400283688522919</c:v>
                </c:pt>
                <c:pt idx="20">
                  <c:v>10.018639526485824</c:v>
                </c:pt>
                <c:pt idx="21">
                  <c:v>8.6759153994237792</c:v>
                </c:pt>
                <c:pt idx="22">
                  <c:v>7.3858613196964562</c:v>
                </c:pt>
                <c:pt idx="23">
                  <c:v>6.1619921163335789</c:v>
                </c:pt>
                <c:pt idx="24">
                  <c:v>5.0174148391777429</c:v>
                </c:pt>
                <c:pt idx="25">
                  <c:v>3.9646515835847751</c:v>
                </c:pt>
                <c:pt idx="26">
                  <c:v>3.0154613855334134</c:v>
                </c:pt>
                <c:pt idx="27">
                  <c:v>2.1806651987206926</c:v>
                </c:pt>
                <c:pt idx="28">
                  <c:v>1.4699781966382375</c:v>
                </c:pt>
                <c:pt idx="29">
                  <c:v>0.89185372130506479</c:v>
                </c:pt>
                <c:pt idx="30">
                  <c:v>0.45334311061468568</c:v>
                </c:pt>
                <c:pt idx="31">
                  <c:v>0.1599753709712104</c:v>
                </c:pt>
                <c:pt idx="32">
                  <c:v>1.566022355330432E-2</c:v>
                </c:pt>
                <c:pt idx="33">
                  <c:v>2.261745388501879E-2</c:v>
                </c:pt>
                <c:pt idx="34">
                  <c:v>0.18133475809827715</c:v>
                </c:pt>
                <c:pt idx="35">
                  <c:v>0.49055543694510817</c:v>
                </c:pt>
                <c:pt idx="36">
                  <c:v>0.94729637894802821</c:v>
                </c:pt>
                <c:pt idx="37">
                  <c:v>1.5468958404057176</c:v>
                </c:pt>
                <c:pt idx="38">
                  <c:v>2.2830896174163584</c:v>
                </c:pt>
                <c:pt idx="39">
                  <c:v>3.1481133575007014</c:v>
                </c:pt>
                <c:pt idx="40">
                  <c:v>4.1328280154574237</c:v>
                </c:pt>
                <c:pt idx="41">
                  <c:v>5.226864852644777</c:v>
                </c:pt>
                <c:pt idx="42">
                  <c:v>6.4187859350714227</c:v>
                </c:pt>
                <c:pt idx="43">
                  <c:v>7.6962558176045981</c:v>
                </c:pt>
                <c:pt idx="44">
                  <c:v>9.0462200129402603</c:v>
                </c:pt>
                <c:pt idx="45">
                  <c:v>10.455085928356418</c:v>
                </c:pt>
                <c:pt idx="46">
                  <c:v>11.908902195372502</c:v>
                </c:pt>
                <c:pt idx="47">
                  <c:v>13.393532694679635</c:v>
                </c:pt>
                <c:pt idx="48">
                  <c:v>14.894822063287556</c:v>
                </c:pt>
                <c:pt idx="49">
                  <c:v>16.398750031939979</c:v>
                </c:pt>
                <c:pt idx="50">
                  <c:v>17.891572546848558</c:v>
                </c:pt>
                <c:pt idx="51">
                  <c:v>19.359948250187422</c:v>
                </c:pt>
                <c:pt idx="52">
                  <c:v>20.791049500862346</c:v>
                </c:pt>
                <c:pt idx="53">
                  <c:v>22.172657687085405</c:v>
                </c:pt>
                <c:pt idx="54">
                  <c:v>23.49324309626617</c:v>
                </c:pt>
                <c:pt idx="55">
                  <c:v>24.742030051764115</c:v>
                </c:pt>
                <c:pt idx="56">
                  <c:v>25.909048391229604</c:v>
                </c:pt>
                <c:pt idx="57">
                  <c:v>26.985172643322962</c:v>
                </c:pt>
                <c:pt idx="58">
                  <c:v>27.962150458295774</c:v>
                </c:pt>
                <c:pt idx="59">
                  <c:v>28.832621966280545</c:v>
                </c:pt>
                <c:pt idx="60">
                  <c:v>29.590131780684281</c:v>
                </c:pt>
                <c:pt idx="61">
                  <c:v>30.229135340033409</c:v>
                </c:pt>
                <c:pt idx="62">
                  <c:v>30.745001198175608</c:v>
                </c:pt>
                <c:pt idx="63">
                  <c:v>31.134010738494446</c:v>
                </c:pt>
                <c:pt idx="64">
                  <c:v>31.393356611234644</c:v>
                </c:pt>
                <c:pt idx="65">
                  <c:v>31.521140982254394</c:v>
                </c:pt>
                <c:pt idx="66">
                  <c:v>31.516374444000785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D-41D7-8A35-B7F93590F0E0}"/>
            </c:ext>
          </c:extLst>
        </c:ser>
        <c:ser>
          <c:idx val="1"/>
          <c:order val="1"/>
          <c:tx>
            <c:strRef>
              <c:f>Лист1!$P$7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Лист1!$P$9:$P$75</c:f>
              <c:numCache>
                <c:formatCode>General</c:formatCode>
                <c:ptCount val="67"/>
                <c:pt idx="0">
                  <c:v>0</c:v>
                </c:pt>
                <c:pt idx="1">
                  <c:v>6.25E-2</c:v>
                </c:pt>
                <c:pt idx="2">
                  <c:v>0.24977898037468801</c:v>
                </c:pt>
                <c:pt idx="3">
                  <c:v>0.56084174912375018</c:v>
                </c:pt>
                <c:pt idx="4">
                  <c:v>0.99380649167832547</c:v>
                </c:pt>
                <c:pt idx="5">
                  <c:v>1.5459022624337235</c:v>
                </c:pt>
                <c:pt idx="6">
                  <c:v>2.2134665276656875</c:v>
                </c:pt>
                <c:pt idx="7">
                  <c:v>2.9919434955977824</c:v>
                </c:pt>
                <c:pt idx="8">
                  <c:v>3.8758841917393769</c:v>
                </c:pt>
                <c:pt idx="9">
                  <c:v>4.8589494373320647</c:v>
                </c:pt>
                <c:pt idx="10">
                  <c:v>5.9339170586443304</c:v>
                </c:pt>
                <c:pt idx="11">
                  <c:v>7.0926947872455504</c:v>
                </c:pt>
                <c:pt idx="12">
                  <c:v>8.3263403982048985</c:v>
                </c:pt>
                <c:pt idx="13">
                  <c:v>9.6250906662191777</c:v>
                </c:pt>
                <c:pt idx="14">
                  <c:v>10.978400691070808</c:v>
                </c:pt>
                <c:pt idx="15">
                  <c:v>12.374995046430369</c:v>
                </c:pt>
                <c:pt idx="16">
                  <c:v>13.802932034126814</c:v>
                </c:pt>
                <c:pt idx="17">
                  <c:v>15.249682075991785</c:v>
                </c:pt>
                <c:pt idx="18">
                  <c:v>16.702220946457782</c:v>
                </c:pt>
                <c:pt idx="19">
                  <c:v>18.147138144017198</c:v>
                </c:pt>
                <c:pt idx="20">
                  <c:v>19.570760225363969</c:v>
                </c:pt>
                <c:pt idx="21">
                  <c:v>20.959288394092617</c:v>
                </c:pt>
                <c:pt idx="22">
                  <c:v>22.298949062580427</c:v>
                </c:pt>
                <c:pt idx="23">
                  <c:v>23.576155512157275</c:v>
                </c:pt>
                <c:pt idx="24">
                  <c:v>24.777678188045034</c:v>
                </c:pt>
                <c:pt idx="25">
                  <c:v>25.890820610182764</c:v>
                </c:pt>
                <c:pt idx="26">
                  <c:v>26.903597389121643</c:v>
                </c:pt>
                <c:pt idx="27">
                  <c:v>27.8049104379316</c:v>
                </c:pt>
                <c:pt idx="28">
                  <c:v>28.584719194836239</c:v>
                </c:pt>
                <c:pt idx="29">
                  <c:v>29.234200541344475</c:v>
                </c:pt>
                <c:pt idx="30">
                  <c:v>29.745894135083965</c:v>
                </c:pt>
                <c:pt idx="31">
                  <c:v>30.113829085478134</c:v>
                </c:pt>
                <c:pt idx="32">
                  <c:v>30.333628284582009</c:v>
                </c:pt>
                <c:pt idx="33">
                  <c:v>30.402587255394199</c:v>
                </c:pt>
                <c:pt idx="34">
                  <c:v>30.319725076222909</c:v>
                </c:pt>
                <c:pt idx="35">
                  <c:v>30.085805753270229</c:v>
                </c:pt>
                <c:pt idx="36">
                  <c:v>29.703329307792657</c:v>
                </c:pt>
                <c:pt idx="37">
                  <c:v>29.176492776763506</c:v>
                </c:pt>
                <c:pt idx="38">
                  <c:v>28.511122251916142</c:v>
                </c:pt>
                <c:pt idx="39">
                  <c:v>27.71457795666981</c:v>
                </c:pt>
                <c:pt idx="40">
                  <c:v>26.795635142302721</c:v>
                </c:pt>
                <c:pt idx="41">
                  <c:v>25.764344238423213</c:v>
                </c:pt>
                <c:pt idx="42">
                  <c:v>24.631874191108551</c:v>
                </c:pt>
                <c:pt idx="43">
                  <c:v>23.410343247565635</c:v>
                </c:pt>
                <c:pt idx="44">
                  <c:v>22.112641591776356</c:v>
                </c:pt>
                <c:pt idx="45">
                  <c:v>20.752250204571094</c:v>
                </c:pt>
                <c:pt idx="46">
                  <c:v>19.343060126580887</c:v>
                </c:pt>
                <c:pt idx="47">
                  <c:v>17.899195964089348</c:v>
                </c:pt>
                <c:pt idx="48">
                  <c:v>16.434847022407151</c:v>
                </c:pt>
                <c:pt idx="49">
                  <c:v>14.964108909225903</c:v>
                </c:pt>
                <c:pt idx="50">
                  <c:v>13.500837853189667</c:v>
                </c:pt>
                <c:pt idx="51">
                  <c:v>12.058519361819348</c:v>
                </c:pt>
                <c:pt idx="52">
                  <c:v>10.650152226795806</c:v>
                </c:pt>
                <c:pt idx="53">
                  <c:v>9.2881482986463126</c:v>
                </c:pt>
                <c:pt idx="54">
                  <c:v>7.9842479177037102</c:v>
                </c:pt>
                <c:pt idx="55">
                  <c:v>6.749450419399607</c:v>
                </c:pt>
                <c:pt idx="56">
                  <c:v>5.5939587400043438</c:v>
                </c:pt>
                <c:pt idx="57">
                  <c:v>4.5271368395274552</c:v>
                </c:pt>
                <c:pt idx="58">
                  <c:v>3.5574784330783054</c:v>
                </c:pt>
                <c:pt idx="59">
                  <c:v>2.6925853784494067</c:v>
                </c:pt>
                <c:pt idx="60">
                  <c:v>1.9391540011679105</c:v>
                </c:pt>
                <c:pt idx="61">
                  <c:v>1.302967641958086</c:v>
                </c:pt>
                <c:pt idx="62">
                  <c:v>0.78889377745852873</c:v>
                </c:pt>
                <c:pt idx="63">
                  <c:v>0.40088418457109848</c:v>
                </c:pt>
                <c:pt idx="64">
                  <c:v>0.14197678336915026</c:v>
                </c:pt>
                <c:pt idx="65">
                  <c:v>1.4297994776401944E-2</c:v>
                </c:pt>
                <c:pt idx="66">
                  <c:v>1.9064679524776244E-2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85D-41D7-8A35-B7F93590F0E0}"/>
            </c:ext>
          </c:extLst>
        </c:ser>
        <c:ser>
          <c:idx val="2"/>
          <c:order val="2"/>
          <c:tx>
            <c:strRef>
              <c:f>Лист1!$Q$7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Лист1!$Q$9:$Q$75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29.289349510840118</c:v>
                </c:pt>
                <c:pt idx="2">
                  <c:v>29.289598395232844</c:v>
                </c:pt>
                <c:pt idx="3">
                  <c:v>29.29029090408655</c:v>
                </c:pt>
                <c:pt idx="4">
                  <c:v>29.29165125941438</c:v>
                </c:pt>
                <c:pt idx="5">
                  <c:v>29.293906084821305</c:v>
                </c:pt>
                <c:pt idx="6">
                  <c:v>29.297284726380802</c:v>
                </c:pt>
                <c:pt idx="7">
                  <c:v>29.302019269417926</c:v>
                </c:pt>
                <c:pt idx="8">
                  <c:v>29.308344181896086</c:v>
                </c:pt>
                <c:pt idx="9">
                  <c:v>29.316495523867111</c:v>
                </c:pt>
                <c:pt idx="10">
                  <c:v>29.326709673630116</c:v>
                </c:pt>
                <c:pt idx="11">
                  <c:v>29.339221535018474</c:v>
                </c:pt>
                <c:pt idx="12">
                  <c:v>29.35426220667938</c:v>
                </c:pt>
                <c:pt idx="13">
                  <c:v>29.372056113300381</c:v>
                </c:pt>
                <c:pt idx="14">
                  <c:v>29.392817620286195</c:v>
                </c:pt>
                <c:pt idx="15">
                  <c:v>29.416747177019097</c:v>
                </c:pt>
                <c:pt idx="16">
                  <c:v>29.444027058940463</c:v>
                </c:pt>
                <c:pt idx="17">
                  <c:v>29.474816804425309</c:v>
                </c:pt>
                <c:pt idx="18">
                  <c:v>29.509248467696771</c:v>
                </c:pt>
                <c:pt idx="19">
                  <c:v>29.547421832540117</c:v>
                </c:pt>
                <c:pt idx="20">
                  <c:v>29.589399751849793</c:v>
                </c:pt>
                <c:pt idx="21">
                  <c:v>29.635203793516396</c:v>
                </c:pt>
                <c:pt idx="22">
                  <c:v>29.684810382276883</c:v>
                </c:pt>
                <c:pt idx="23">
                  <c:v>29.738147628490854</c:v>
                </c:pt>
                <c:pt idx="24">
                  <c:v>29.795093027222777</c:v>
                </c:pt>
                <c:pt idx="25">
                  <c:v>29.85547219376754</c:v>
                </c:pt>
                <c:pt idx="26">
                  <c:v>29.919058774655056</c:v>
                </c:pt>
                <c:pt idx="27">
                  <c:v>29.985575636652293</c:v>
                </c:pt>
                <c:pt idx="28">
                  <c:v>30.054697391474477</c:v>
                </c:pt>
                <c:pt idx="29">
                  <c:v>30.126054262649539</c:v>
                </c:pt>
                <c:pt idx="30">
                  <c:v>30.199237245698651</c:v>
                </c:pt>
                <c:pt idx="31">
                  <c:v>30.273804456449344</c:v>
                </c:pt>
                <c:pt idx="32">
                  <c:v>30.349288508135313</c:v>
                </c:pt>
                <c:pt idx="33">
                  <c:v>30.425204709279217</c:v>
                </c:pt>
                <c:pt idx="34">
                  <c:v>30.501059834321186</c:v>
                </c:pt>
                <c:pt idx="35">
                  <c:v>30.576361190215337</c:v>
                </c:pt>
                <c:pt idx="36">
                  <c:v>30.650625686740685</c:v>
                </c:pt>
                <c:pt idx="37">
                  <c:v>30.723388617169224</c:v>
                </c:pt>
                <c:pt idx="38">
                  <c:v>30.7942118693325</c:v>
                </c:pt>
                <c:pt idx="39">
                  <c:v>30.862691314170512</c:v>
                </c:pt>
                <c:pt idx="40">
                  <c:v>30.928463157760145</c:v>
                </c:pt>
                <c:pt idx="41">
                  <c:v>30.99120909106799</c:v>
                </c:pt>
                <c:pt idx="42">
                  <c:v>31.050660126179974</c:v>
                </c:pt>
                <c:pt idx="43">
                  <c:v>31.106599065170233</c:v>
                </c:pt>
                <c:pt idx="44">
                  <c:v>31.158861604716616</c:v>
                </c:pt>
                <c:pt idx="45">
                  <c:v>31.207336132927512</c:v>
                </c:pt>
                <c:pt idx="46">
                  <c:v>31.251962321953389</c:v>
                </c:pt>
                <c:pt idx="47">
                  <c:v>31.292728658768983</c:v>
                </c:pt>
                <c:pt idx="48">
                  <c:v>31.329669085694707</c:v>
                </c:pt>
                <c:pt idx="49">
                  <c:v>31.362858941165882</c:v>
                </c:pt>
                <c:pt idx="50">
                  <c:v>31.392410400038223</c:v>
                </c:pt>
                <c:pt idx="51">
                  <c:v>31.418467612006772</c:v>
                </c:pt>
                <c:pt idx="52">
                  <c:v>31.441201727658154</c:v>
                </c:pt>
                <c:pt idx="53">
                  <c:v>31.460805985731717</c:v>
                </c:pt>
                <c:pt idx="54">
                  <c:v>31.477491013969882</c:v>
                </c:pt>
                <c:pt idx="55">
                  <c:v>31.491480471163722</c:v>
                </c:pt>
                <c:pt idx="56">
                  <c:v>31.503007131233947</c:v>
                </c:pt>
                <c:pt idx="57">
                  <c:v>31.512309482850416</c:v>
                </c:pt>
                <c:pt idx="58">
                  <c:v>31.519628891374079</c:v>
                </c:pt>
                <c:pt idx="59">
                  <c:v>31.525207344729953</c:v>
                </c:pt>
                <c:pt idx="60">
                  <c:v>31.529285781852192</c:v>
                </c:pt>
                <c:pt idx="61">
                  <c:v>31.532102981991496</c:v>
                </c:pt>
                <c:pt idx="62">
                  <c:v>31.533894975634137</c:v>
                </c:pt>
                <c:pt idx="63">
                  <c:v>31.534894923065544</c:v>
                </c:pt>
                <c:pt idx="64">
                  <c:v>31.535333394603793</c:v>
                </c:pt>
                <c:pt idx="65">
                  <c:v>31.535438977030797</c:v>
                </c:pt>
                <c:pt idx="66">
                  <c:v>31.535439123525563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85D-41D7-8A35-B7F9359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91072"/>
        <c:axId val="1660686080"/>
      </c:scatterChart>
      <c:valAx>
        <c:axId val="1660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86080"/>
        <c:crosses val="autoZero"/>
        <c:crossBetween val="midCat"/>
      </c:valAx>
      <c:valAx>
        <c:axId val="1660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449580</xdr:colOff>
      <xdr:row>6</xdr:row>
      <xdr:rowOff>68580</xdr:rowOff>
    </xdr:from>
    <xdr:to>
      <xdr:col>24</xdr:col>
      <xdr:colOff>144780</xdr:colOff>
      <xdr:row>21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38</xdr:row>
      <xdr:rowOff>7620</xdr:rowOff>
    </xdr:from>
    <xdr:to>
      <xdr:col>15</xdr:col>
      <xdr:colOff>358140</xdr:colOff>
      <xdr:row>53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6"/>
  <sheetViews>
    <sheetView workbookViewId="0">
      <selection activeCell="D9" sqref="D9"/>
    </sheetView>
  </sheetViews>
  <sheetFormatPr defaultRowHeight="14.4" x14ac:dyDescent="0.3"/>
  <sheetData>
    <row r="1" spans="4:17" x14ac:dyDescent="0.3">
      <c r="D1" t="s">
        <v>0</v>
      </c>
      <c r="E1">
        <v>1</v>
      </c>
    </row>
    <row r="2" spans="4:17" x14ac:dyDescent="0.3">
      <c r="D2" t="s">
        <v>1</v>
      </c>
      <c r="E2">
        <v>10</v>
      </c>
    </row>
    <row r="3" spans="4:17" x14ac:dyDescent="0.3">
      <c r="D3" t="s">
        <v>2</v>
      </c>
      <c r="E3">
        <v>-10</v>
      </c>
    </row>
    <row r="4" spans="4:17" x14ac:dyDescent="0.3">
      <c r="D4" t="s">
        <v>3</v>
      </c>
      <c r="E4">
        <f>RADIANS(45)</f>
        <v>0.78539816339744828</v>
      </c>
    </row>
    <row r="5" spans="4:17" x14ac:dyDescent="0.3">
      <c r="D5" t="s">
        <v>4</v>
      </c>
      <c r="E5">
        <v>0.05</v>
      </c>
    </row>
    <row r="7" spans="4:17" x14ac:dyDescent="0.3">
      <c r="D7" t="s">
        <v>3</v>
      </c>
      <c r="E7" t="s">
        <v>5</v>
      </c>
      <c r="F7" t="s">
        <v>6</v>
      </c>
      <c r="G7" t="s">
        <v>7</v>
      </c>
      <c r="H7" t="s">
        <v>8</v>
      </c>
      <c r="I7" t="s">
        <v>15</v>
      </c>
      <c r="J7" t="s">
        <v>16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4:17" x14ac:dyDescent="0.3">
      <c r="L8">
        <v>0</v>
      </c>
      <c r="M8">
        <v>0</v>
      </c>
    </row>
    <row r="9" spans="4:17" x14ac:dyDescent="0.3">
      <c r="D9">
        <f>ANGLE</f>
        <v>0.78539816339744828</v>
      </c>
      <c r="E9">
        <v>0</v>
      </c>
      <c r="F9">
        <f>GRAVITY *SIN(D9)/LENGTH</f>
        <v>-0.70710678118654746</v>
      </c>
      <c r="G9">
        <f t="shared" ref="G9:G40" si="0">I9*TIME</f>
        <v>-8.8388347648318442E-4</v>
      </c>
      <c r="H9">
        <f t="shared" ref="H9:H40" si="1">J9*TIME</f>
        <v>-3.5355339059327376E-2</v>
      </c>
      <c r="I9">
        <f t="shared" ref="I9:I40" si="2">E9+F9*TIME/2</f>
        <v>-1.7677669529663688E-2</v>
      </c>
      <c r="J9">
        <f t="shared" ref="J9:J40" si="3">GRAVITY/LENGTH *SIN(D9)</f>
        <v>-0.70710678118654746</v>
      </c>
      <c r="L9">
        <f t="shared" ref="L9:L40" si="4">LENGTH*SIN(D9)</f>
        <v>7.0710678118654746</v>
      </c>
      <c r="M9">
        <f t="shared" ref="M9:M40" si="5">-LENGTH*COS(D9)</f>
        <v>-7.0710678118654755</v>
      </c>
      <c r="N9">
        <f t="shared" ref="N9:N40" si="6">LENGTH+M9</f>
        <v>2.9289321881345245</v>
      </c>
      <c r="O9">
        <f t="shared" ref="O9:O40" si="7">ABS(MASS*GRAVITY*N9)</f>
        <v>29.289321881345245</v>
      </c>
      <c r="P9">
        <f t="shared" ref="P9:P40" si="8">MASS*E9^2*LENGTH^2/2</f>
        <v>0</v>
      </c>
      <c r="Q9">
        <f>O9+P9</f>
        <v>29.289321881345245</v>
      </c>
    </row>
    <row r="10" spans="4:17" x14ac:dyDescent="0.3">
      <c r="D10">
        <f>D9+G9</f>
        <v>0.78451427992096512</v>
      </c>
      <c r="E10">
        <f>E9+H9</f>
        <v>-3.5355339059327376E-2</v>
      </c>
      <c r="F10">
        <f t="shared" ref="F10:F41" si="9">GRAVITY/LENGTH*SIN(D10)</f>
        <v>-0.70648150505435936</v>
      </c>
      <c r="G10">
        <f t="shared" si="0"/>
        <v>-2.6508688342843181E-3</v>
      </c>
      <c r="H10">
        <f t="shared" si="1"/>
        <v>-3.5324075252717968E-2</v>
      </c>
      <c r="I10">
        <f t="shared" si="2"/>
        <v>-5.301737668568636E-2</v>
      </c>
      <c r="J10">
        <f t="shared" si="3"/>
        <v>-0.70648150505435936</v>
      </c>
      <c r="L10">
        <f t="shared" si="4"/>
        <v>7.0648150505435936</v>
      </c>
      <c r="M10">
        <f t="shared" si="5"/>
        <v>-7.0773150489159882</v>
      </c>
      <c r="N10">
        <f t="shared" si="6"/>
        <v>2.9226849510840118</v>
      </c>
      <c r="O10">
        <f t="shared" si="7"/>
        <v>29.226849510840118</v>
      </c>
      <c r="P10">
        <f t="shared" si="8"/>
        <v>6.25E-2</v>
      </c>
      <c r="Q10">
        <f t="shared" ref="Q10:Q73" si="10">O10+P10</f>
        <v>29.289349510840118</v>
      </c>
    </row>
    <row r="11" spans="4:17" x14ac:dyDescent="0.3">
      <c r="D11">
        <f t="shared" ref="D11:D74" si="11">D10+G10</f>
        <v>0.78186341108668078</v>
      </c>
      <c r="E11">
        <f t="shared" ref="E11:E74" si="12">E10+H10</f>
        <v>-7.0679414312045344E-2</v>
      </c>
      <c r="F11">
        <f t="shared" si="9"/>
        <v>-0.70460292160365467</v>
      </c>
      <c r="G11">
        <f t="shared" si="0"/>
        <v>-4.4147243676068357E-3</v>
      </c>
      <c r="H11">
        <f t="shared" si="1"/>
        <v>-3.5230146080182732E-2</v>
      </c>
      <c r="I11">
        <f t="shared" si="2"/>
        <v>-8.8294487352136714E-2</v>
      </c>
      <c r="J11">
        <f t="shared" si="3"/>
        <v>-0.70460292160365467</v>
      </c>
      <c r="L11">
        <f t="shared" si="4"/>
        <v>7.0460292160365467</v>
      </c>
      <c r="M11">
        <f t="shared" si="5"/>
        <v>-7.0960180585141845</v>
      </c>
      <c r="N11">
        <f t="shared" si="6"/>
        <v>2.9039819414858155</v>
      </c>
      <c r="O11">
        <f t="shared" si="7"/>
        <v>29.039819414858155</v>
      </c>
      <c r="P11">
        <f t="shared" si="8"/>
        <v>0.24977898037468801</v>
      </c>
      <c r="Q11">
        <f t="shared" si="10"/>
        <v>29.289598395232844</v>
      </c>
    </row>
    <row r="12" spans="4:17" x14ac:dyDescent="0.3">
      <c r="D12">
        <f t="shared" si="11"/>
        <v>0.77744868671907397</v>
      </c>
      <c r="E12">
        <f t="shared" si="12"/>
        <v>-0.10590956039222807</v>
      </c>
      <c r="F12">
        <f t="shared" si="9"/>
        <v>-0.70146336912521434</v>
      </c>
      <c r="G12">
        <f t="shared" si="0"/>
        <v>-6.1723072310179219E-3</v>
      </c>
      <c r="H12">
        <f t="shared" si="1"/>
        <v>-3.5073168456260718E-2</v>
      </c>
      <c r="I12">
        <f t="shared" si="2"/>
        <v>-0.12344614462035843</v>
      </c>
      <c r="J12">
        <f t="shared" si="3"/>
        <v>-0.70146336912521434</v>
      </c>
      <c r="L12">
        <f t="shared" si="4"/>
        <v>7.0146336912521434</v>
      </c>
      <c r="M12">
        <f t="shared" si="5"/>
        <v>-7.1270550845037199</v>
      </c>
      <c r="N12">
        <f t="shared" si="6"/>
        <v>2.8729449154962801</v>
      </c>
      <c r="O12">
        <f t="shared" si="7"/>
        <v>28.729449154962801</v>
      </c>
      <c r="P12">
        <f t="shared" si="8"/>
        <v>0.56084174912375018</v>
      </c>
      <c r="Q12">
        <f t="shared" si="10"/>
        <v>29.29029090408655</v>
      </c>
    </row>
    <row r="13" spans="4:17" x14ac:dyDescent="0.3">
      <c r="D13">
        <f t="shared" si="11"/>
        <v>0.77127637948805605</v>
      </c>
      <c r="E13">
        <f t="shared" si="12"/>
        <v>-0.14098272884848878</v>
      </c>
      <c r="F13">
        <f t="shared" si="9"/>
        <v>-0.6970509977790954</v>
      </c>
      <c r="G13">
        <f t="shared" si="0"/>
        <v>-7.9204501896483082E-3</v>
      </c>
      <c r="H13">
        <f t="shared" si="1"/>
        <v>-3.4852549888954774E-2</v>
      </c>
      <c r="I13">
        <f t="shared" si="2"/>
        <v>-0.15840900379296616</v>
      </c>
      <c r="J13">
        <f t="shared" si="3"/>
        <v>-0.6970509977790954</v>
      </c>
      <c r="L13">
        <f t="shared" si="4"/>
        <v>6.9705099777909538</v>
      </c>
      <c r="M13">
        <f t="shared" si="5"/>
        <v>-7.1702155232263944</v>
      </c>
      <c r="N13">
        <f t="shared" si="6"/>
        <v>2.8297844767736056</v>
      </c>
      <c r="O13">
        <f t="shared" si="7"/>
        <v>28.297844767736056</v>
      </c>
      <c r="P13">
        <f t="shared" si="8"/>
        <v>0.99380649167832547</v>
      </c>
      <c r="Q13">
        <f t="shared" si="10"/>
        <v>29.29165125941438</v>
      </c>
    </row>
    <row r="14" spans="4:17" x14ac:dyDescent="0.3">
      <c r="D14">
        <f t="shared" si="11"/>
        <v>0.76335592929840779</v>
      </c>
      <c r="E14">
        <f t="shared" si="12"/>
        <v>-0.17583527873744356</v>
      </c>
      <c r="F14">
        <f t="shared" si="9"/>
        <v>-0.69135005954655704</v>
      </c>
      <c r="G14">
        <f t="shared" si="0"/>
        <v>-9.6559515113053759E-3</v>
      </c>
      <c r="H14">
        <f t="shared" si="1"/>
        <v>-3.4567502977327851E-2</v>
      </c>
      <c r="I14">
        <f t="shared" si="2"/>
        <v>-0.19311903022610749</v>
      </c>
      <c r="J14">
        <f t="shared" si="3"/>
        <v>-0.69135005954655704</v>
      </c>
      <c r="L14">
        <f t="shared" si="4"/>
        <v>6.9135005954655702</v>
      </c>
      <c r="M14">
        <f t="shared" si="5"/>
        <v>-7.2251996177612421</v>
      </c>
      <c r="N14">
        <f t="shared" si="6"/>
        <v>2.7748003822387579</v>
      </c>
      <c r="O14">
        <f t="shared" si="7"/>
        <v>27.748003822387581</v>
      </c>
      <c r="P14">
        <f t="shared" si="8"/>
        <v>1.5459022624337235</v>
      </c>
      <c r="Q14">
        <f t="shared" si="10"/>
        <v>29.293906084821305</v>
      </c>
    </row>
    <row r="15" spans="4:17" x14ac:dyDescent="0.3">
      <c r="D15">
        <f t="shared" si="11"/>
        <v>0.7536999777871024</v>
      </c>
      <c r="E15">
        <f t="shared" si="12"/>
        <v>-0.21040278171477142</v>
      </c>
      <c r="F15">
        <f t="shared" si="9"/>
        <v>-0.6843413206523461</v>
      </c>
      <c r="G15">
        <f t="shared" si="0"/>
        <v>-1.1375565736554004E-2</v>
      </c>
      <c r="H15">
        <f t="shared" si="1"/>
        <v>-3.4217066032617309E-2</v>
      </c>
      <c r="I15">
        <f t="shared" si="2"/>
        <v>-0.22751131473108008</v>
      </c>
      <c r="J15">
        <f t="shared" si="3"/>
        <v>-0.6843413206523461</v>
      </c>
      <c r="L15">
        <f t="shared" si="4"/>
        <v>6.8434132065234614</v>
      </c>
      <c r="M15">
        <f t="shared" si="5"/>
        <v>-7.2916181801284887</v>
      </c>
      <c r="N15">
        <f t="shared" si="6"/>
        <v>2.7083818198715113</v>
      </c>
      <c r="O15">
        <f t="shared" si="7"/>
        <v>27.083818198715115</v>
      </c>
      <c r="P15">
        <f t="shared" si="8"/>
        <v>2.2134665276656875</v>
      </c>
      <c r="Q15">
        <f t="shared" si="10"/>
        <v>29.297284726380802</v>
      </c>
    </row>
    <row r="16" spans="4:17" x14ac:dyDescent="0.3">
      <c r="D16">
        <f t="shared" si="11"/>
        <v>0.74232441205054844</v>
      </c>
      <c r="E16">
        <f t="shared" si="12"/>
        <v>-0.24461984774738874</v>
      </c>
      <c r="F16">
        <f t="shared" si="9"/>
        <v>-0.676002593747973</v>
      </c>
      <c r="G16">
        <f t="shared" si="0"/>
        <v>-1.3075995629554405E-2</v>
      </c>
      <c r="H16">
        <f t="shared" si="1"/>
        <v>-3.380012968739865E-2</v>
      </c>
      <c r="I16">
        <f t="shared" si="2"/>
        <v>-0.26151991259108809</v>
      </c>
      <c r="J16">
        <f t="shared" si="3"/>
        <v>-0.676002593747973</v>
      </c>
      <c r="L16">
        <f t="shared" si="4"/>
        <v>6.76002593747973</v>
      </c>
      <c r="M16">
        <f t="shared" si="5"/>
        <v>-7.3689924226179855</v>
      </c>
      <c r="N16">
        <f t="shared" si="6"/>
        <v>2.6310075773820145</v>
      </c>
      <c r="O16">
        <f t="shared" si="7"/>
        <v>26.310075773820145</v>
      </c>
      <c r="P16">
        <f t="shared" si="8"/>
        <v>2.9919434955977824</v>
      </c>
      <c r="Q16">
        <f t="shared" si="10"/>
        <v>29.302019269417926</v>
      </c>
    </row>
    <row r="17" spans="4:17" x14ac:dyDescent="0.3">
      <c r="D17">
        <f t="shared" si="11"/>
        <v>0.72924841642099403</v>
      </c>
      <c r="E17">
        <f t="shared" si="12"/>
        <v>-0.27841997743478741</v>
      </c>
      <c r="F17">
        <f t="shared" si="9"/>
        <v>-0.6663093858621848</v>
      </c>
      <c r="G17">
        <f t="shared" si="0"/>
        <v>-1.4753885604067103E-2</v>
      </c>
      <c r="H17">
        <f t="shared" si="1"/>
        <v>-3.3315469293109239E-2</v>
      </c>
      <c r="I17">
        <f t="shared" si="2"/>
        <v>-0.29507771208134204</v>
      </c>
      <c r="J17">
        <f t="shared" si="3"/>
        <v>-0.6663093858621848</v>
      </c>
      <c r="L17">
        <f t="shared" si="4"/>
        <v>6.6630938586218482</v>
      </c>
      <c r="M17">
        <f t="shared" si="5"/>
        <v>-7.4567540009843292</v>
      </c>
      <c r="N17">
        <f t="shared" si="6"/>
        <v>2.5432459990156708</v>
      </c>
      <c r="O17">
        <f t="shared" si="7"/>
        <v>25.432459990156708</v>
      </c>
      <c r="P17">
        <f t="shared" si="8"/>
        <v>3.8758841917393769</v>
      </c>
      <c r="Q17">
        <f t="shared" si="10"/>
        <v>29.308344181896086</v>
      </c>
    </row>
    <row r="18" spans="4:17" x14ac:dyDescent="0.3">
      <c r="D18">
        <f t="shared" si="11"/>
        <v>0.71449453081692693</v>
      </c>
      <c r="E18">
        <f t="shared" si="12"/>
        <v>-0.31173544672789666</v>
      </c>
      <c r="F18">
        <f t="shared" si="9"/>
        <v>-0.65523565659478755</v>
      </c>
      <c r="G18">
        <f t="shared" si="0"/>
        <v>-1.6405816907138319E-2</v>
      </c>
      <c r="H18">
        <f t="shared" si="1"/>
        <v>-3.2761782829739378E-2</v>
      </c>
      <c r="I18">
        <f t="shared" si="2"/>
        <v>-0.32811633814276636</v>
      </c>
      <c r="J18">
        <f t="shared" si="3"/>
        <v>-0.65523565659478755</v>
      </c>
      <c r="L18">
        <f t="shared" si="4"/>
        <v>6.5523565659478757</v>
      </c>
      <c r="M18">
        <f t="shared" si="5"/>
        <v>-7.5542453913464955</v>
      </c>
      <c r="N18">
        <f t="shared" si="6"/>
        <v>2.4457546086535045</v>
      </c>
      <c r="O18">
        <f t="shared" si="7"/>
        <v>24.457546086535046</v>
      </c>
      <c r="P18">
        <f t="shared" si="8"/>
        <v>4.8589494373320647</v>
      </c>
      <c r="Q18">
        <f t="shared" si="10"/>
        <v>29.316495523867111</v>
      </c>
    </row>
    <row r="19" spans="4:17" x14ac:dyDescent="0.3">
      <c r="D19">
        <f t="shared" si="11"/>
        <v>0.69808871390978866</v>
      </c>
      <c r="E19">
        <f t="shared" si="12"/>
        <v>-0.34449722955763606</v>
      </c>
      <c r="F19">
        <f t="shared" si="9"/>
        <v>-0.64275467922601881</v>
      </c>
      <c r="G19">
        <f t="shared" si="0"/>
        <v>-1.8028304826914327E-2</v>
      </c>
      <c r="H19">
        <f t="shared" si="1"/>
        <v>-3.2137733961300943E-2</v>
      </c>
      <c r="I19">
        <f t="shared" si="2"/>
        <v>-0.36056609653828653</v>
      </c>
      <c r="J19">
        <f t="shared" si="3"/>
        <v>-0.64275467922601881</v>
      </c>
      <c r="L19">
        <f t="shared" si="4"/>
        <v>6.4275467922601877</v>
      </c>
      <c r="M19">
        <f t="shared" si="5"/>
        <v>-7.6607207385014213</v>
      </c>
      <c r="N19">
        <f t="shared" si="6"/>
        <v>2.3392792614985787</v>
      </c>
      <c r="O19">
        <f t="shared" si="7"/>
        <v>23.392792614985787</v>
      </c>
      <c r="P19">
        <f t="shared" si="8"/>
        <v>5.9339170586443304</v>
      </c>
      <c r="Q19">
        <f t="shared" si="10"/>
        <v>29.326709673630116</v>
      </c>
    </row>
    <row r="20" spans="4:17" x14ac:dyDescent="0.3">
      <c r="D20">
        <f t="shared" si="11"/>
        <v>0.68006040908287435</v>
      </c>
      <c r="E20">
        <f t="shared" si="12"/>
        <v>-0.37663496351893699</v>
      </c>
      <c r="F20">
        <f t="shared" si="9"/>
        <v>-0.62883999532593404</v>
      </c>
      <c r="G20">
        <f t="shared" si="0"/>
        <v>-1.961779817010427E-2</v>
      </c>
      <c r="H20">
        <f t="shared" si="1"/>
        <v>-3.1441999766296705E-2</v>
      </c>
      <c r="I20">
        <f t="shared" si="2"/>
        <v>-0.39235596340208534</v>
      </c>
      <c r="J20">
        <f t="shared" si="3"/>
        <v>-0.62883999532593404</v>
      </c>
      <c r="L20">
        <f t="shared" si="4"/>
        <v>6.28839995325934</v>
      </c>
      <c r="M20">
        <f t="shared" si="5"/>
        <v>-7.7753473252227074</v>
      </c>
      <c r="N20">
        <f t="shared" si="6"/>
        <v>2.2246526747772926</v>
      </c>
      <c r="O20">
        <f t="shared" si="7"/>
        <v>22.246526747772926</v>
      </c>
      <c r="P20">
        <f t="shared" si="8"/>
        <v>7.0926947872455504</v>
      </c>
      <c r="Q20">
        <f t="shared" si="10"/>
        <v>29.339221535018474</v>
      </c>
    </row>
    <row r="21" spans="4:17" x14ac:dyDescent="0.3">
      <c r="D21">
        <f t="shared" si="11"/>
        <v>0.66044261091277012</v>
      </c>
      <c r="E21">
        <f t="shared" si="12"/>
        <v>-0.40807696328523368</v>
      </c>
      <c r="F21">
        <f t="shared" si="9"/>
        <v>-0.61346645108853182</v>
      </c>
      <c r="G21">
        <f t="shared" si="0"/>
        <v>-2.1170681228122351E-2</v>
      </c>
      <c r="H21">
        <f t="shared" si="1"/>
        <v>-3.0673322554426591E-2</v>
      </c>
      <c r="I21">
        <f t="shared" si="2"/>
        <v>-0.42341362456244697</v>
      </c>
      <c r="J21">
        <f t="shared" si="3"/>
        <v>-0.61346645108853182</v>
      </c>
      <c r="L21">
        <f t="shared" si="4"/>
        <v>6.1346645108853179</v>
      </c>
      <c r="M21">
        <f t="shared" si="5"/>
        <v>-7.8972078191525519</v>
      </c>
      <c r="N21">
        <f t="shared" si="6"/>
        <v>2.1027921808474481</v>
      </c>
      <c r="O21">
        <f t="shared" si="7"/>
        <v>21.027921808474481</v>
      </c>
      <c r="P21">
        <f t="shared" si="8"/>
        <v>8.3263403982048985</v>
      </c>
      <c r="Q21">
        <f t="shared" si="10"/>
        <v>29.35426220667938</v>
      </c>
    </row>
    <row r="22" spans="4:17" x14ac:dyDescent="0.3">
      <c r="D22">
        <f t="shared" si="11"/>
        <v>0.63927192968464774</v>
      </c>
      <c r="E22">
        <f t="shared" si="12"/>
        <v>-0.43875028583966025</v>
      </c>
      <c r="F22">
        <f t="shared" si="9"/>
        <v>-0.59661130102002091</v>
      </c>
      <c r="G22">
        <f t="shared" si="0"/>
        <v>-2.268327841825804E-2</v>
      </c>
      <c r="H22">
        <f t="shared" si="1"/>
        <v>-2.9830565051001047E-2</v>
      </c>
      <c r="I22">
        <f t="shared" si="2"/>
        <v>-0.45366556836516075</v>
      </c>
      <c r="J22">
        <f t="shared" si="3"/>
        <v>-0.59661130102002091</v>
      </c>
      <c r="L22">
        <f t="shared" si="4"/>
        <v>5.9661130102002087</v>
      </c>
      <c r="M22">
        <f t="shared" si="5"/>
        <v>-8.0253034552918798</v>
      </c>
      <c r="N22">
        <f t="shared" si="6"/>
        <v>1.9746965447081202</v>
      </c>
      <c r="O22">
        <f t="shared" si="7"/>
        <v>19.746965447081202</v>
      </c>
      <c r="P22">
        <f t="shared" si="8"/>
        <v>9.6250906662191777</v>
      </c>
      <c r="Q22">
        <f t="shared" si="10"/>
        <v>29.372056113300381</v>
      </c>
    </row>
    <row r="23" spans="4:17" x14ac:dyDescent="0.3">
      <c r="D23">
        <f t="shared" si="11"/>
        <v>0.61658865126638973</v>
      </c>
      <c r="E23">
        <f t="shared" si="12"/>
        <v>-0.46858085089066132</v>
      </c>
      <c r="F23">
        <f t="shared" si="9"/>
        <v>-0.57825536184285409</v>
      </c>
      <c r="G23">
        <f t="shared" si="0"/>
        <v>-2.4151861746836634E-2</v>
      </c>
      <c r="H23">
        <f t="shared" si="1"/>
        <v>-2.8912768092142705E-2</v>
      </c>
      <c r="I23">
        <f t="shared" si="2"/>
        <v>-0.48303723493673267</v>
      </c>
      <c r="J23">
        <f t="shared" si="3"/>
        <v>-0.57825536184285409</v>
      </c>
      <c r="L23">
        <f t="shared" si="4"/>
        <v>5.7825536184285404</v>
      </c>
      <c r="M23">
        <f t="shared" si="5"/>
        <v>-8.1585583070784615</v>
      </c>
      <c r="N23">
        <f t="shared" si="6"/>
        <v>1.8414416929215385</v>
      </c>
      <c r="O23">
        <f t="shared" si="7"/>
        <v>18.414416929215385</v>
      </c>
      <c r="P23">
        <f t="shared" si="8"/>
        <v>10.978400691070808</v>
      </c>
      <c r="Q23">
        <f t="shared" si="10"/>
        <v>29.392817620286195</v>
      </c>
    </row>
    <row r="24" spans="4:17" x14ac:dyDescent="0.3">
      <c r="D24">
        <f t="shared" si="11"/>
        <v>0.59243678951955314</v>
      </c>
      <c r="E24">
        <f t="shared" si="12"/>
        <v>-0.49749361898280403</v>
      </c>
      <c r="F24">
        <f t="shared" si="9"/>
        <v>-0.55838419662785233</v>
      </c>
      <c r="G24">
        <f t="shared" si="0"/>
        <v>-2.5572661194925017E-2</v>
      </c>
      <c r="H24">
        <f t="shared" si="1"/>
        <v>-2.7919209831392618E-2</v>
      </c>
      <c r="I24">
        <f t="shared" si="2"/>
        <v>-0.51145322389850034</v>
      </c>
      <c r="J24">
        <f t="shared" si="3"/>
        <v>-0.55838419662785233</v>
      </c>
      <c r="L24">
        <f t="shared" si="4"/>
        <v>5.5838419662785235</v>
      </c>
      <c r="M24">
        <f t="shared" si="5"/>
        <v>-8.295824786941127</v>
      </c>
      <c r="N24">
        <f t="shared" si="6"/>
        <v>1.704175213058873</v>
      </c>
      <c r="O24">
        <f t="shared" si="7"/>
        <v>17.04175213058873</v>
      </c>
      <c r="P24">
        <f t="shared" si="8"/>
        <v>12.374995046430369</v>
      </c>
      <c r="Q24">
        <f t="shared" si="10"/>
        <v>29.416747177019097</v>
      </c>
    </row>
    <row r="25" spans="4:17" x14ac:dyDescent="0.3">
      <c r="D25">
        <f t="shared" si="11"/>
        <v>0.56686412832462807</v>
      </c>
      <c r="E25">
        <f t="shared" si="12"/>
        <v>-0.5254128288141966</v>
      </c>
      <c r="F25">
        <f t="shared" si="9"/>
        <v>-0.5369893063541844</v>
      </c>
      <c r="G25">
        <f t="shared" si="0"/>
        <v>-2.6941878073652559E-2</v>
      </c>
      <c r="H25">
        <f t="shared" si="1"/>
        <v>-2.6849465317709223E-2</v>
      </c>
      <c r="I25">
        <f t="shared" si="2"/>
        <v>-0.53883756147305117</v>
      </c>
      <c r="J25">
        <f t="shared" si="3"/>
        <v>-0.5369893063541844</v>
      </c>
      <c r="L25">
        <f t="shared" si="4"/>
        <v>5.369893063541844</v>
      </c>
      <c r="M25">
        <f t="shared" si="5"/>
        <v>-8.4358904975186348</v>
      </c>
      <c r="N25">
        <f t="shared" si="6"/>
        <v>1.5641095024813652</v>
      </c>
      <c r="O25">
        <f t="shared" si="7"/>
        <v>15.641095024813652</v>
      </c>
      <c r="P25">
        <f t="shared" si="8"/>
        <v>13.802932034126814</v>
      </c>
      <c r="Q25">
        <f t="shared" si="10"/>
        <v>29.444027058940463</v>
      </c>
    </row>
    <row r="26" spans="4:17" x14ac:dyDescent="0.3">
      <c r="D26">
        <f t="shared" si="11"/>
        <v>0.53992225025097551</v>
      </c>
      <c r="E26">
        <f t="shared" si="12"/>
        <v>-0.55226229413190586</v>
      </c>
      <c r="F26">
        <f t="shared" si="9"/>
        <v>-0.51406930346448609</v>
      </c>
      <c r="G26">
        <f t="shared" si="0"/>
        <v>-2.8255701335925899E-2</v>
      </c>
      <c r="H26">
        <f t="shared" si="1"/>
        <v>-2.5703465173224305E-2</v>
      </c>
      <c r="I26">
        <f t="shared" si="2"/>
        <v>-0.56511402671851796</v>
      </c>
      <c r="J26">
        <f t="shared" si="3"/>
        <v>-0.51406930346448609</v>
      </c>
      <c r="L26">
        <f t="shared" si="4"/>
        <v>5.1406930346448609</v>
      </c>
      <c r="M26">
        <f t="shared" si="5"/>
        <v>-8.5774865271566476</v>
      </c>
      <c r="N26">
        <f t="shared" si="6"/>
        <v>1.4225134728433524</v>
      </c>
      <c r="O26">
        <f t="shared" si="7"/>
        <v>14.225134728433524</v>
      </c>
      <c r="P26">
        <f t="shared" si="8"/>
        <v>15.249682075991785</v>
      </c>
      <c r="Q26">
        <f t="shared" si="10"/>
        <v>29.474816804425309</v>
      </c>
    </row>
    <row r="27" spans="4:17" x14ac:dyDescent="0.3">
      <c r="D27">
        <f t="shared" si="11"/>
        <v>0.51166654891504959</v>
      </c>
      <c r="E27">
        <f t="shared" si="12"/>
        <v>-0.57796575930513017</v>
      </c>
      <c r="F27">
        <f t="shared" si="9"/>
        <v>-0.48963103969397448</v>
      </c>
      <c r="G27">
        <f t="shared" si="0"/>
        <v>-2.951032676487398E-2</v>
      </c>
      <c r="H27">
        <f t="shared" si="1"/>
        <v>-2.4481551984698726E-2</v>
      </c>
      <c r="I27">
        <f t="shared" si="2"/>
        <v>-0.59020653529747957</v>
      </c>
      <c r="J27">
        <f t="shared" si="3"/>
        <v>-0.48963103969397448</v>
      </c>
      <c r="L27">
        <f t="shared" si="4"/>
        <v>4.8963103969397448</v>
      </c>
      <c r="M27">
        <f t="shared" si="5"/>
        <v>-8.7192972478761011</v>
      </c>
      <c r="N27">
        <f t="shared" si="6"/>
        <v>1.2807027521238989</v>
      </c>
      <c r="O27">
        <f t="shared" si="7"/>
        <v>12.807027521238989</v>
      </c>
      <c r="P27">
        <f t="shared" si="8"/>
        <v>16.702220946457782</v>
      </c>
      <c r="Q27">
        <f t="shared" si="10"/>
        <v>29.509248467696771</v>
      </c>
    </row>
    <row r="28" spans="4:17" x14ac:dyDescent="0.3">
      <c r="D28">
        <f t="shared" si="11"/>
        <v>0.48215622215017562</v>
      </c>
      <c r="E28">
        <f t="shared" si="12"/>
        <v>-0.60244731128982887</v>
      </c>
      <c r="F28">
        <f t="shared" si="9"/>
        <v>-0.46369065868591564</v>
      </c>
      <c r="G28">
        <f t="shared" si="0"/>
        <v>-3.0701978887848837E-2</v>
      </c>
      <c r="H28">
        <f t="shared" si="1"/>
        <v>-2.3184532934295784E-2</v>
      </c>
      <c r="I28">
        <f t="shared" si="2"/>
        <v>-0.61403957775697671</v>
      </c>
      <c r="J28">
        <f t="shared" si="3"/>
        <v>-0.46369065868591564</v>
      </c>
      <c r="L28">
        <f t="shared" si="4"/>
        <v>4.6369065868591566</v>
      </c>
      <c r="M28">
        <f t="shared" si="5"/>
        <v>-8.8599716311477081</v>
      </c>
      <c r="N28">
        <f t="shared" si="6"/>
        <v>1.1400283688522919</v>
      </c>
      <c r="O28">
        <f t="shared" si="7"/>
        <v>11.400283688522919</v>
      </c>
      <c r="P28">
        <f t="shared" si="8"/>
        <v>18.147138144017198</v>
      </c>
      <c r="Q28">
        <f t="shared" si="10"/>
        <v>29.547421832540117</v>
      </c>
    </row>
    <row r="29" spans="4:17" x14ac:dyDescent="0.3">
      <c r="D29">
        <f t="shared" si="11"/>
        <v>0.4514542432623268</v>
      </c>
      <c r="E29">
        <f t="shared" si="12"/>
        <v>-0.62563184422412466</v>
      </c>
      <c r="F29">
        <f t="shared" si="9"/>
        <v>-0.43627454284378081</v>
      </c>
      <c r="G29">
        <f t="shared" si="0"/>
        <v>-3.182693538976096E-2</v>
      </c>
      <c r="H29">
        <f t="shared" si="1"/>
        <v>-2.1813727142189043E-2</v>
      </c>
      <c r="I29">
        <f t="shared" si="2"/>
        <v>-0.63653870779521915</v>
      </c>
      <c r="J29">
        <f t="shared" si="3"/>
        <v>-0.43627454284378081</v>
      </c>
      <c r="L29">
        <f t="shared" si="4"/>
        <v>4.3627454284378082</v>
      </c>
      <c r="M29">
        <f t="shared" si="5"/>
        <v>-8.9981360473514176</v>
      </c>
      <c r="N29">
        <f t="shared" si="6"/>
        <v>1.0018639526485824</v>
      </c>
      <c r="O29">
        <f t="shared" si="7"/>
        <v>10.018639526485824</v>
      </c>
      <c r="P29">
        <f t="shared" si="8"/>
        <v>19.570760225363969</v>
      </c>
      <c r="Q29">
        <f t="shared" si="10"/>
        <v>29.589399751849793</v>
      </c>
    </row>
    <row r="30" spans="4:17" x14ac:dyDescent="0.3">
      <c r="D30">
        <f t="shared" si="11"/>
        <v>0.41962730787256586</v>
      </c>
      <c r="E30">
        <f t="shared" si="12"/>
        <v>-0.64744557136631364</v>
      </c>
      <c r="F30">
        <f t="shared" si="9"/>
        <v>-0.40742012368890129</v>
      </c>
      <c r="G30">
        <f t="shared" si="0"/>
        <v>-3.288155372292681E-2</v>
      </c>
      <c r="H30">
        <f t="shared" si="1"/>
        <v>-2.0371006184445067E-2</v>
      </c>
      <c r="I30">
        <f t="shared" si="2"/>
        <v>-0.65763107445853619</v>
      </c>
      <c r="J30">
        <f t="shared" si="3"/>
        <v>-0.40742012368890129</v>
      </c>
      <c r="L30">
        <f t="shared" si="4"/>
        <v>4.0742012368890128</v>
      </c>
      <c r="M30">
        <f t="shared" si="5"/>
        <v>-9.1324084600576221</v>
      </c>
      <c r="N30">
        <f t="shared" si="6"/>
        <v>0.86759153994237792</v>
      </c>
      <c r="O30">
        <f t="shared" si="7"/>
        <v>8.6759153994237792</v>
      </c>
      <c r="P30">
        <f t="shared" si="8"/>
        <v>20.959288394092617</v>
      </c>
      <c r="Q30">
        <f t="shared" si="10"/>
        <v>29.635203793516396</v>
      </c>
    </row>
    <row r="31" spans="4:17" x14ac:dyDescent="0.3">
      <c r="D31">
        <f t="shared" si="11"/>
        <v>0.38674575414963908</v>
      </c>
      <c r="E31">
        <f t="shared" si="12"/>
        <v>-0.66781657755075874</v>
      </c>
      <c r="F31">
        <f t="shared" si="9"/>
        <v>-0.37717652584771294</v>
      </c>
      <c r="G31">
        <f t="shared" si="0"/>
        <v>-3.3862299534847581E-2</v>
      </c>
      <c r="H31">
        <f t="shared" si="1"/>
        <v>-1.8858826292385649E-2</v>
      </c>
      <c r="I31">
        <f t="shared" si="2"/>
        <v>-0.67724599069695157</v>
      </c>
      <c r="J31">
        <f t="shared" si="3"/>
        <v>-0.37717652584771294</v>
      </c>
      <c r="L31">
        <f t="shared" si="4"/>
        <v>3.7717652584771293</v>
      </c>
      <c r="M31">
        <f t="shared" si="5"/>
        <v>-9.2614138680303544</v>
      </c>
      <c r="N31">
        <f t="shared" si="6"/>
        <v>0.73858613196964562</v>
      </c>
      <c r="O31">
        <f t="shared" si="7"/>
        <v>7.3858613196964562</v>
      </c>
      <c r="P31">
        <f t="shared" si="8"/>
        <v>22.298949062580427</v>
      </c>
      <c r="Q31">
        <f t="shared" si="10"/>
        <v>29.684810382276883</v>
      </c>
    </row>
    <row r="32" spans="4:17" x14ac:dyDescent="0.3">
      <c r="D32">
        <f t="shared" si="11"/>
        <v>0.35288345461479148</v>
      </c>
      <c r="E32">
        <f t="shared" si="12"/>
        <v>-0.68667540384314441</v>
      </c>
      <c r="F32">
        <f t="shared" si="9"/>
        <v>-0.34560501680747602</v>
      </c>
      <c r="G32">
        <f t="shared" si="0"/>
        <v>-3.4765776463166566E-2</v>
      </c>
      <c r="H32">
        <f t="shared" si="1"/>
        <v>-1.7280250840373802E-2</v>
      </c>
      <c r="I32">
        <f t="shared" si="2"/>
        <v>-0.69531552926333129</v>
      </c>
      <c r="J32">
        <f t="shared" si="3"/>
        <v>-0.34560501680747602</v>
      </c>
      <c r="L32">
        <f t="shared" si="4"/>
        <v>3.4560501680747602</v>
      </c>
      <c r="M32">
        <f t="shared" si="5"/>
        <v>-9.3838007883666421</v>
      </c>
      <c r="N32">
        <f t="shared" si="6"/>
        <v>0.61619921163335789</v>
      </c>
      <c r="O32">
        <f t="shared" si="7"/>
        <v>6.1619921163335789</v>
      </c>
      <c r="P32">
        <f t="shared" si="8"/>
        <v>23.576155512157275</v>
      </c>
      <c r="Q32">
        <f t="shared" si="10"/>
        <v>29.738147628490854</v>
      </c>
    </row>
    <row r="33" spans="4:17" x14ac:dyDescent="0.3">
      <c r="D33">
        <f t="shared" si="11"/>
        <v>0.31811767815162489</v>
      </c>
      <c r="E33">
        <f t="shared" si="12"/>
        <v>-0.70395565468351817</v>
      </c>
      <c r="F33">
        <f t="shared" si="9"/>
        <v>-0.31277923782871964</v>
      </c>
      <c r="G33">
        <f t="shared" si="0"/>
        <v>-3.5588756781461804E-2</v>
      </c>
      <c r="H33">
        <f t="shared" si="1"/>
        <v>-1.5638961891435984E-2</v>
      </c>
      <c r="I33">
        <f t="shared" si="2"/>
        <v>-0.71177513562923611</v>
      </c>
      <c r="J33">
        <f t="shared" si="3"/>
        <v>-0.31277923782871964</v>
      </c>
      <c r="L33">
        <f t="shared" si="4"/>
        <v>3.1277923782871966</v>
      </c>
      <c r="M33">
        <f t="shared" si="5"/>
        <v>-9.4982585160822257</v>
      </c>
      <c r="N33">
        <f t="shared" si="6"/>
        <v>0.50174148391777429</v>
      </c>
      <c r="O33">
        <f t="shared" si="7"/>
        <v>5.0174148391777429</v>
      </c>
      <c r="P33">
        <f t="shared" si="8"/>
        <v>24.777678188045034</v>
      </c>
      <c r="Q33">
        <f t="shared" si="10"/>
        <v>29.795093027222777</v>
      </c>
    </row>
    <row r="34" spans="4:17" x14ac:dyDescent="0.3">
      <c r="D34">
        <f t="shared" si="11"/>
        <v>0.28252892137016311</v>
      </c>
      <c r="E34">
        <f t="shared" si="12"/>
        <v>-0.71959461657495416</v>
      </c>
      <c r="F34">
        <f t="shared" si="9"/>
        <v>-0.27878519590138434</v>
      </c>
      <c r="G34">
        <f t="shared" si="0"/>
        <v>-3.6328212323624438E-2</v>
      </c>
      <c r="H34">
        <f t="shared" si="1"/>
        <v>-1.3939259795069218E-2</v>
      </c>
      <c r="I34">
        <f t="shared" si="2"/>
        <v>-0.72656424647248874</v>
      </c>
      <c r="J34">
        <f t="shared" si="3"/>
        <v>-0.27878519590138434</v>
      </c>
      <c r="L34">
        <f t="shared" si="4"/>
        <v>2.7878519590138433</v>
      </c>
      <c r="M34">
        <f t="shared" si="5"/>
        <v>-9.6035348416415225</v>
      </c>
      <c r="N34">
        <f t="shared" si="6"/>
        <v>0.39646515835847751</v>
      </c>
      <c r="O34">
        <f t="shared" si="7"/>
        <v>3.9646515835847751</v>
      </c>
      <c r="P34">
        <f t="shared" si="8"/>
        <v>25.890820610182764</v>
      </c>
      <c r="Q34">
        <f t="shared" si="10"/>
        <v>29.85547219376754</v>
      </c>
    </row>
    <row r="35" spans="4:17" x14ac:dyDescent="0.3">
      <c r="D35">
        <f t="shared" si="11"/>
        <v>0.24620070904653868</v>
      </c>
      <c r="E35">
        <f t="shared" si="12"/>
        <v>-0.73353387637002343</v>
      </c>
      <c r="F35">
        <f t="shared" si="9"/>
        <v>-0.24372100232418215</v>
      </c>
      <c r="G35">
        <f t="shared" si="0"/>
        <v>-3.69813450714064E-2</v>
      </c>
      <c r="H35">
        <f t="shared" si="1"/>
        <v>-1.2186050116209109E-2</v>
      </c>
      <c r="I35">
        <f t="shared" si="2"/>
        <v>-0.73962690142812804</v>
      </c>
      <c r="J35">
        <f t="shared" si="3"/>
        <v>-0.24372100232418215</v>
      </c>
      <c r="L35">
        <f t="shared" si="4"/>
        <v>2.4372100232418212</v>
      </c>
      <c r="M35">
        <f t="shared" si="5"/>
        <v>-9.6984538614466587</v>
      </c>
      <c r="N35">
        <f t="shared" si="6"/>
        <v>0.30154613855334134</v>
      </c>
      <c r="O35">
        <f t="shared" si="7"/>
        <v>3.0154613855334134</v>
      </c>
      <c r="P35">
        <f t="shared" si="8"/>
        <v>26.903597389121643</v>
      </c>
      <c r="Q35">
        <f t="shared" si="10"/>
        <v>29.919058774655056</v>
      </c>
    </row>
    <row r="36" spans="4:17" x14ac:dyDescent="0.3">
      <c r="D36">
        <f t="shared" si="11"/>
        <v>0.20921936397513227</v>
      </c>
      <c r="E36">
        <f t="shared" si="12"/>
        <v>-0.74571992648623253</v>
      </c>
      <c r="F36">
        <f t="shared" si="9"/>
        <v>-0.20769635024121808</v>
      </c>
      <c r="G36">
        <f t="shared" si="0"/>
        <v>-3.7545616762113154E-2</v>
      </c>
      <c r="H36">
        <f t="shared" si="1"/>
        <v>-1.0384817512060905E-2</v>
      </c>
      <c r="I36">
        <f t="shared" si="2"/>
        <v>-0.75091233524226297</v>
      </c>
      <c r="J36">
        <f t="shared" si="3"/>
        <v>-0.20769635024121808</v>
      </c>
      <c r="L36">
        <f t="shared" si="4"/>
        <v>2.0769635024121809</v>
      </c>
      <c r="M36">
        <f t="shared" si="5"/>
        <v>-9.7819334801279307</v>
      </c>
      <c r="N36">
        <f t="shared" si="6"/>
        <v>0.21806651987206926</v>
      </c>
      <c r="O36">
        <f t="shared" si="7"/>
        <v>2.1806651987206926</v>
      </c>
      <c r="P36">
        <f t="shared" si="8"/>
        <v>27.8049104379316</v>
      </c>
      <c r="Q36">
        <f t="shared" si="10"/>
        <v>29.985575636652293</v>
      </c>
    </row>
    <row r="37" spans="4:17" x14ac:dyDescent="0.3">
      <c r="D37">
        <f t="shared" si="11"/>
        <v>0.17167374721301912</v>
      </c>
      <c r="E37">
        <f t="shared" si="12"/>
        <v>-0.75610474399829342</v>
      </c>
      <c r="F37">
        <f t="shared" si="9"/>
        <v>-0.17083173107741328</v>
      </c>
      <c r="G37">
        <f t="shared" si="0"/>
        <v>-3.8018776863761441E-2</v>
      </c>
      <c r="H37">
        <f t="shared" si="1"/>
        <v>-8.5415865538706649E-3</v>
      </c>
      <c r="I37">
        <f t="shared" si="2"/>
        <v>-0.76037553727522877</v>
      </c>
      <c r="J37">
        <f t="shared" si="3"/>
        <v>-0.17083173107741328</v>
      </c>
      <c r="L37">
        <f t="shared" si="4"/>
        <v>1.7083173107741327</v>
      </c>
      <c r="M37">
        <f t="shared" si="5"/>
        <v>-9.8530021803361763</v>
      </c>
      <c r="N37">
        <f t="shared" si="6"/>
        <v>0.14699781966382375</v>
      </c>
      <c r="O37">
        <f t="shared" si="7"/>
        <v>1.4699781966382375</v>
      </c>
      <c r="P37">
        <f t="shared" si="8"/>
        <v>28.584719194836239</v>
      </c>
      <c r="Q37">
        <f t="shared" si="10"/>
        <v>30.054697391474477</v>
      </c>
    </row>
    <row r="38" spans="4:17" x14ac:dyDescent="0.3">
      <c r="D38">
        <f t="shared" si="11"/>
        <v>0.13365497034925766</v>
      </c>
      <c r="E38">
        <f t="shared" si="12"/>
        <v>-0.76464633055216413</v>
      </c>
      <c r="F38">
        <f t="shared" si="9"/>
        <v>-0.13325739799381017</v>
      </c>
      <c r="G38">
        <f t="shared" si="0"/>
        <v>-3.8398888275100469E-2</v>
      </c>
      <c r="H38">
        <f t="shared" si="1"/>
        <v>-6.6628698996905088E-3</v>
      </c>
      <c r="I38">
        <f t="shared" si="2"/>
        <v>-0.76797776550200936</v>
      </c>
      <c r="J38">
        <f t="shared" si="3"/>
        <v>-0.13325739799381017</v>
      </c>
      <c r="L38">
        <f t="shared" si="4"/>
        <v>1.3325739799381018</v>
      </c>
      <c r="M38">
        <f t="shared" si="5"/>
        <v>-9.9108146278694935</v>
      </c>
      <c r="N38">
        <f t="shared" si="6"/>
        <v>8.9185372130506479E-2</v>
      </c>
      <c r="O38">
        <f t="shared" si="7"/>
        <v>0.89185372130506479</v>
      </c>
      <c r="P38">
        <f t="shared" si="8"/>
        <v>29.234200541344475</v>
      </c>
      <c r="Q38">
        <f t="shared" si="10"/>
        <v>30.126054262649539</v>
      </c>
    </row>
    <row r="39" spans="4:17" x14ac:dyDescent="0.3">
      <c r="D39">
        <f t="shared" si="11"/>
        <v>9.52560820741572E-2</v>
      </c>
      <c r="E39">
        <f t="shared" si="12"/>
        <v>-0.77130920045185469</v>
      </c>
      <c r="F39">
        <f t="shared" si="9"/>
        <v>-9.5112092894119343E-2</v>
      </c>
      <c r="G39">
        <f t="shared" si="0"/>
        <v>-3.8684350138710383E-2</v>
      </c>
      <c r="H39">
        <f t="shared" si="1"/>
        <v>-4.7556046447059675E-3</v>
      </c>
      <c r="I39">
        <f t="shared" si="2"/>
        <v>-0.77368700277420765</v>
      </c>
      <c r="J39">
        <f t="shared" si="3"/>
        <v>-9.5112092894119343E-2</v>
      </c>
      <c r="L39">
        <f t="shared" si="4"/>
        <v>0.95112092894119349</v>
      </c>
      <c r="M39">
        <f t="shared" si="5"/>
        <v>-9.9546656889385314</v>
      </c>
      <c r="N39">
        <f t="shared" si="6"/>
        <v>4.5334311061468568E-2</v>
      </c>
      <c r="O39">
        <f t="shared" si="7"/>
        <v>0.45334311061468568</v>
      </c>
      <c r="P39">
        <f t="shared" si="8"/>
        <v>29.745894135083965</v>
      </c>
      <c r="Q39">
        <f t="shared" si="10"/>
        <v>30.199237245698651</v>
      </c>
    </row>
    <row r="40" spans="4:17" x14ac:dyDescent="0.3">
      <c r="D40">
        <f t="shared" si="11"/>
        <v>5.6571731935446817E-2</v>
      </c>
      <c r="E40">
        <f t="shared" si="12"/>
        <v>-0.77606480509656062</v>
      </c>
      <c r="F40">
        <f t="shared" si="9"/>
        <v>-5.6541561770898988E-2</v>
      </c>
      <c r="G40">
        <f t="shared" si="0"/>
        <v>-3.8873917207041656E-2</v>
      </c>
      <c r="H40">
        <f t="shared" si="1"/>
        <v>-2.8270780885449494E-3</v>
      </c>
      <c r="I40">
        <f t="shared" si="2"/>
        <v>-0.77747834414083306</v>
      </c>
      <c r="J40">
        <f t="shared" si="3"/>
        <v>-5.6541561770898988E-2</v>
      </c>
      <c r="L40">
        <f t="shared" si="4"/>
        <v>0.56541561770898985</v>
      </c>
      <c r="M40">
        <f t="shared" si="5"/>
        <v>-9.984002462902879</v>
      </c>
      <c r="N40">
        <f t="shared" si="6"/>
        <v>1.599753709712104E-2</v>
      </c>
      <c r="O40">
        <f t="shared" si="7"/>
        <v>0.1599753709712104</v>
      </c>
      <c r="P40">
        <f t="shared" si="8"/>
        <v>30.113829085478134</v>
      </c>
      <c r="Q40">
        <f t="shared" si="10"/>
        <v>30.273804456449344</v>
      </c>
    </row>
    <row r="41" spans="4:17" x14ac:dyDescent="0.3">
      <c r="D41">
        <f t="shared" si="11"/>
        <v>1.7697814728405162E-2</v>
      </c>
      <c r="E41">
        <f t="shared" si="12"/>
        <v>-0.7788918831851056</v>
      </c>
      <c r="F41">
        <f t="shared" si="9"/>
        <v>-1.7696890879642945E-2</v>
      </c>
      <c r="G41">
        <f t="shared" ref="G41:G75" si="13">I41*TIME</f>
        <v>-3.8966715272854835E-2</v>
      </c>
      <c r="H41">
        <f t="shared" ref="H41:H75" si="14">J41*TIME</f>
        <v>-8.8484454398214728E-4</v>
      </c>
      <c r="I41">
        <f t="shared" ref="I41:I75" si="15">E41+F41*TIME/2</f>
        <v>-0.7793343054570967</v>
      </c>
      <c r="J41">
        <f t="shared" ref="J41:J75" si="16">GRAVITY/LENGTH *SIN(D41)</f>
        <v>-1.7696890879642945E-2</v>
      </c>
      <c r="L41">
        <f t="shared" ref="L41:L75" si="17">LENGTH*SIN(D41)</f>
        <v>0.17696890879642946</v>
      </c>
      <c r="M41">
        <f t="shared" ref="M41:M75" si="18">-LENGTH*COS(D41)</f>
        <v>-9.9984339776446696</v>
      </c>
      <c r="N41">
        <f t="shared" ref="N41:N72" si="19">LENGTH+M41</f>
        <v>1.566022355330432E-3</v>
      </c>
      <c r="O41">
        <f t="shared" ref="O41:O72" si="20">ABS(MASS*GRAVITY*N41)</f>
        <v>1.566022355330432E-2</v>
      </c>
      <c r="P41">
        <f t="shared" ref="P41:P75" si="21">MASS*E41^2*LENGTH^2/2</f>
        <v>30.333628284582009</v>
      </c>
      <c r="Q41">
        <f t="shared" si="10"/>
        <v>30.349288508135313</v>
      </c>
    </row>
    <row r="42" spans="4:17" x14ac:dyDescent="0.3">
      <c r="D42">
        <f t="shared" si="11"/>
        <v>-2.1268900544449673E-2</v>
      </c>
      <c r="E42">
        <f t="shared" si="12"/>
        <v>-0.77977672772908779</v>
      </c>
      <c r="F42">
        <f t="shared" ref="F42:F75" si="22">GRAVITY/LENGTH*SIN(D42)</f>
        <v>2.1267297025679564E-2</v>
      </c>
      <c r="G42">
        <f t="shared" si="13"/>
        <v>-3.8962252265172297E-2</v>
      </c>
      <c r="H42">
        <f t="shared" si="14"/>
        <v>1.0633648512839782E-3</v>
      </c>
      <c r="I42">
        <f t="shared" si="15"/>
        <v>-0.77924504530344585</v>
      </c>
      <c r="J42">
        <f t="shared" si="16"/>
        <v>2.1267297025679564E-2</v>
      </c>
      <c r="L42">
        <f t="shared" si="17"/>
        <v>-0.21267297025679563</v>
      </c>
      <c r="M42">
        <f t="shared" si="18"/>
        <v>-9.9977382546114981</v>
      </c>
      <c r="N42">
        <f t="shared" si="19"/>
        <v>2.261745388501879E-3</v>
      </c>
      <c r="O42">
        <f t="shared" si="20"/>
        <v>2.261745388501879E-2</v>
      </c>
      <c r="P42">
        <f t="shared" si="21"/>
        <v>30.402587255394199</v>
      </c>
      <c r="Q42">
        <f t="shared" si="10"/>
        <v>30.425204709279217</v>
      </c>
    </row>
    <row r="43" spans="4:17" x14ac:dyDescent="0.3">
      <c r="D43">
        <f t="shared" si="11"/>
        <v>-6.023115280962197E-2</v>
      </c>
      <c r="E43">
        <f t="shared" si="12"/>
        <v>-0.77871336287780379</v>
      </c>
      <c r="F43">
        <f t="shared" si="22"/>
        <v>6.0194741734774973E-2</v>
      </c>
      <c r="G43">
        <f t="shared" si="13"/>
        <v>-3.8860424716721721E-2</v>
      </c>
      <c r="H43">
        <f t="shared" si="14"/>
        <v>3.0097370867387487E-3</v>
      </c>
      <c r="I43">
        <f t="shared" si="15"/>
        <v>-0.7772084943344344</v>
      </c>
      <c r="J43">
        <f t="shared" si="16"/>
        <v>6.0194741734774973E-2</v>
      </c>
      <c r="L43">
        <f t="shared" si="17"/>
        <v>-0.6019474173477497</v>
      </c>
      <c r="M43">
        <f t="shared" si="18"/>
        <v>-9.9818665241901723</v>
      </c>
      <c r="N43">
        <f t="shared" si="19"/>
        <v>1.8133475809827715E-2</v>
      </c>
      <c r="O43">
        <f t="shared" si="20"/>
        <v>0.18133475809827715</v>
      </c>
      <c r="P43">
        <f t="shared" si="21"/>
        <v>30.319725076222909</v>
      </c>
      <c r="Q43">
        <f t="shared" si="10"/>
        <v>30.501059834321186</v>
      </c>
    </row>
    <row r="44" spans="4:17" x14ac:dyDescent="0.3">
      <c r="D44">
        <f t="shared" si="11"/>
        <v>-9.9091577526343691E-2</v>
      </c>
      <c r="E44">
        <f t="shared" si="12"/>
        <v>-0.775703625791065</v>
      </c>
      <c r="F44">
        <f t="shared" si="22"/>
        <v>9.8929491433195085E-2</v>
      </c>
      <c r="G44">
        <f t="shared" si="13"/>
        <v>-3.8661519425261755E-2</v>
      </c>
      <c r="H44">
        <f t="shared" si="14"/>
        <v>4.9464745716597544E-3</v>
      </c>
      <c r="I44">
        <f t="shared" si="15"/>
        <v>-0.77323038850523507</v>
      </c>
      <c r="J44">
        <f t="shared" si="16"/>
        <v>9.8929491433195085E-2</v>
      </c>
      <c r="L44">
        <f t="shared" si="17"/>
        <v>-0.98929491433195083</v>
      </c>
      <c r="M44">
        <f t="shared" si="18"/>
        <v>-9.9509444563054892</v>
      </c>
      <c r="N44">
        <f t="shared" si="19"/>
        <v>4.9055543694510817E-2</v>
      </c>
      <c r="O44">
        <f t="shared" si="20"/>
        <v>0.49055543694510817</v>
      </c>
      <c r="P44">
        <f t="shared" si="21"/>
        <v>30.085805753270229</v>
      </c>
      <c r="Q44">
        <f t="shared" si="10"/>
        <v>30.576361190215337</v>
      </c>
    </row>
    <row r="45" spans="4:17" x14ac:dyDescent="0.3">
      <c r="D45">
        <f t="shared" si="11"/>
        <v>-0.13775309695160545</v>
      </c>
      <c r="E45">
        <f t="shared" si="12"/>
        <v>-0.77075715121940525</v>
      </c>
      <c r="F45">
        <f t="shared" si="22"/>
        <v>0.13731784492921437</v>
      </c>
      <c r="G45">
        <f t="shared" si="13"/>
        <v>-3.8366210254808748E-2</v>
      </c>
      <c r="H45">
        <f t="shared" si="14"/>
        <v>6.8658922464607183E-3</v>
      </c>
      <c r="I45">
        <f t="shared" si="15"/>
        <v>-0.76732420509617494</v>
      </c>
      <c r="J45">
        <f t="shared" si="16"/>
        <v>0.13731784492921437</v>
      </c>
      <c r="L45">
        <f t="shared" si="17"/>
        <v>-1.3731784492921437</v>
      </c>
      <c r="M45">
        <f t="shared" si="18"/>
        <v>-9.9052703621051972</v>
      </c>
      <c r="N45">
        <f t="shared" si="19"/>
        <v>9.4729637894802821E-2</v>
      </c>
      <c r="O45">
        <f t="shared" si="20"/>
        <v>0.94729637894802821</v>
      </c>
      <c r="P45">
        <f t="shared" si="21"/>
        <v>29.703329307792657</v>
      </c>
      <c r="Q45">
        <f t="shared" si="10"/>
        <v>30.650625686740685</v>
      </c>
    </row>
    <row r="46" spans="4:17" x14ac:dyDescent="0.3">
      <c r="D46">
        <f t="shared" si="11"/>
        <v>-0.17611930720641419</v>
      </c>
      <c r="E46">
        <f t="shared" si="12"/>
        <v>-0.76389125897294452</v>
      </c>
      <c r="F46">
        <f t="shared" si="22"/>
        <v>0.17521023980923009</v>
      </c>
      <c r="G46">
        <f t="shared" si="13"/>
        <v>-3.7975550148885692E-2</v>
      </c>
      <c r="H46">
        <f t="shared" si="14"/>
        <v>8.7605119904615048E-3</v>
      </c>
      <c r="I46">
        <f t="shared" si="15"/>
        <v>-0.75951100297771379</v>
      </c>
      <c r="J46">
        <f t="shared" si="16"/>
        <v>0.17521023980923009</v>
      </c>
      <c r="L46">
        <f t="shared" si="17"/>
        <v>-1.7521023980923009</v>
      </c>
      <c r="M46">
        <f t="shared" si="18"/>
        <v>-9.8453104159594282</v>
      </c>
      <c r="N46">
        <f t="shared" si="19"/>
        <v>0.15468958404057176</v>
      </c>
      <c r="O46">
        <f t="shared" si="20"/>
        <v>1.5468958404057176</v>
      </c>
      <c r="P46">
        <f t="shared" si="21"/>
        <v>29.176492776763506</v>
      </c>
      <c r="Q46">
        <f t="shared" si="10"/>
        <v>30.723388617169224</v>
      </c>
    </row>
    <row r="47" spans="4:17" x14ac:dyDescent="0.3">
      <c r="D47">
        <f t="shared" si="11"/>
        <v>-0.21409485735529987</v>
      </c>
      <c r="E47">
        <f t="shared" si="12"/>
        <v>-0.75513074698248306</v>
      </c>
      <c r="F47">
        <f t="shared" si="22"/>
        <v>0.21246303802829269</v>
      </c>
      <c r="G47">
        <f t="shared" si="13"/>
        <v>-3.7490958551588793E-2</v>
      </c>
      <c r="H47">
        <f t="shared" si="14"/>
        <v>1.0623151901414635E-2</v>
      </c>
      <c r="I47">
        <f t="shared" si="15"/>
        <v>-0.74981917103177576</v>
      </c>
      <c r="J47">
        <f t="shared" si="16"/>
        <v>0.21246303802829269</v>
      </c>
      <c r="L47">
        <f t="shared" si="17"/>
        <v>-2.1246303802829267</v>
      </c>
      <c r="M47">
        <f t="shared" si="18"/>
        <v>-9.7716910382583642</v>
      </c>
      <c r="N47">
        <f t="shared" si="19"/>
        <v>0.22830896174163584</v>
      </c>
      <c r="O47">
        <f t="shared" si="20"/>
        <v>2.2830896174163584</v>
      </c>
      <c r="P47">
        <f t="shared" si="21"/>
        <v>28.511122251916142</v>
      </c>
      <c r="Q47">
        <f t="shared" si="10"/>
        <v>30.7942118693325</v>
      </c>
    </row>
    <row r="48" spans="4:17" x14ac:dyDescent="0.3">
      <c r="D48">
        <f t="shared" si="11"/>
        <v>-0.25158581590688867</v>
      </c>
      <c r="E48">
        <f t="shared" si="12"/>
        <v>-0.74450759508106845</v>
      </c>
      <c r="F48">
        <f t="shared" si="22"/>
        <v>0.2489401642540765</v>
      </c>
      <c r="G48">
        <f t="shared" si="13"/>
        <v>-3.6914204548735834E-2</v>
      </c>
      <c r="H48">
        <f t="shared" si="14"/>
        <v>1.2447008212703826E-2</v>
      </c>
      <c r="I48">
        <f t="shared" si="15"/>
        <v>-0.73828409097471659</v>
      </c>
      <c r="J48">
        <f t="shared" si="16"/>
        <v>0.2489401642540765</v>
      </c>
      <c r="L48">
        <f t="shared" si="17"/>
        <v>-2.489401642540765</v>
      </c>
      <c r="M48">
        <f t="shared" si="18"/>
        <v>-9.6851886642499299</v>
      </c>
      <c r="N48">
        <f t="shared" si="19"/>
        <v>0.31481133575007014</v>
      </c>
      <c r="O48">
        <f t="shared" si="20"/>
        <v>3.1481133575007014</v>
      </c>
      <c r="P48">
        <f t="shared" si="21"/>
        <v>27.71457795666981</v>
      </c>
      <c r="Q48">
        <f t="shared" si="10"/>
        <v>30.862691314170512</v>
      </c>
    </row>
    <row r="49" spans="4:17" x14ac:dyDescent="0.3">
      <c r="D49">
        <f t="shared" si="11"/>
        <v>-0.28850002045562451</v>
      </c>
      <c r="E49">
        <f t="shared" si="12"/>
        <v>-0.73206058686836462</v>
      </c>
      <c r="F49">
        <f t="shared" si="22"/>
        <v>0.28451455774461448</v>
      </c>
      <c r="G49">
        <f t="shared" si="13"/>
        <v>-3.6247386146237466E-2</v>
      </c>
      <c r="H49">
        <f t="shared" si="14"/>
        <v>1.4225727887230725E-2</v>
      </c>
      <c r="I49">
        <f t="shared" si="15"/>
        <v>-0.72494772292474929</v>
      </c>
      <c r="J49">
        <f t="shared" si="16"/>
        <v>0.28451455774461448</v>
      </c>
      <c r="L49">
        <f t="shared" si="17"/>
        <v>-2.8451455774461447</v>
      </c>
      <c r="M49">
        <f t="shared" si="18"/>
        <v>-9.5867171984542576</v>
      </c>
      <c r="N49">
        <f t="shared" si="19"/>
        <v>0.41328280154574237</v>
      </c>
      <c r="O49">
        <f t="shared" si="20"/>
        <v>4.1328280154574237</v>
      </c>
      <c r="P49">
        <f t="shared" si="21"/>
        <v>26.795635142302721</v>
      </c>
      <c r="Q49">
        <f t="shared" si="10"/>
        <v>30.928463157760145</v>
      </c>
    </row>
    <row r="50" spans="4:17" x14ac:dyDescent="0.3">
      <c r="D50">
        <f t="shared" si="11"/>
        <v>-0.32474740660186197</v>
      </c>
      <c r="E50">
        <f t="shared" si="12"/>
        <v>-0.71783485898113386</v>
      </c>
      <c r="F50">
        <f t="shared" si="22"/>
        <v>0.31906940535581629</v>
      </c>
      <c r="G50">
        <f t="shared" si="13"/>
        <v>-3.5492906192361923E-2</v>
      </c>
      <c r="H50">
        <f t="shared" si="14"/>
        <v>1.5953470267790815E-2</v>
      </c>
      <c r="I50">
        <f t="shared" si="15"/>
        <v>-0.70985812384723845</v>
      </c>
      <c r="J50">
        <f t="shared" si="16"/>
        <v>0.31906940535581629</v>
      </c>
      <c r="L50">
        <f t="shared" si="17"/>
        <v>-3.1906940535581629</v>
      </c>
      <c r="M50">
        <f t="shared" si="18"/>
        <v>-9.4773135147355223</v>
      </c>
      <c r="N50">
        <f t="shared" si="19"/>
        <v>0.5226864852644777</v>
      </c>
      <c r="O50">
        <f t="shared" si="20"/>
        <v>5.226864852644777</v>
      </c>
      <c r="P50">
        <f t="shared" si="21"/>
        <v>25.764344238423213</v>
      </c>
      <c r="Q50">
        <f t="shared" si="10"/>
        <v>30.99120909106799</v>
      </c>
    </row>
    <row r="51" spans="4:17" x14ac:dyDescent="0.3">
      <c r="D51">
        <f t="shared" si="11"/>
        <v>-0.36024031279422386</v>
      </c>
      <c r="E51">
        <f t="shared" si="12"/>
        <v>-0.70188138871334305</v>
      </c>
      <c r="F51">
        <f t="shared" si="22"/>
        <v>0.35249913108176795</v>
      </c>
      <c r="G51">
        <f t="shared" si="13"/>
        <v>-3.4653445521814943E-2</v>
      </c>
      <c r="H51">
        <f t="shared" si="14"/>
        <v>1.7624956554088397E-2</v>
      </c>
      <c r="I51">
        <f t="shared" si="15"/>
        <v>-0.69306891043629881</v>
      </c>
      <c r="J51">
        <f t="shared" si="16"/>
        <v>0.35249913108176795</v>
      </c>
      <c r="L51">
        <f t="shared" si="17"/>
        <v>-3.5249913108176796</v>
      </c>
      <c r="M51">
        <f t="shared" si="18"/>
        <v>-9.3581214064928577</v>
      </c>
      <c r="N51">
        <f t="shared" si="19"/>
        <v>0.64187859350714227</v>
      </c>
      <c r="O51">
        <f t="shared" si="20"/>
        <v>6.4187859350714227</v>
      </c>
      <c r="P51">
        <f t="shared" si="21"/>
        <v>24.631874191108551</v>
      </c>
      <c r="Q51">
        <f t="shared" si="10"/>
        <v>31.050660126179974</v>
      </c>
    </row>
    <row r="52" spans="4:17" x14ac:dyDescent="0.3">
      <c r="D52">
        <f t="shared" si="11"/>
        <v>-0.39489375831603879</v>
      </c>
      <c r="E52">
        <f t="shared" si="12"/>
        <v>-0.68425643215925469</v>
      </c>
      <c r="F52">
        <f t="shared" si="22"/>
        <v>0.38471012592741932</v>
      </c>
      <c r="G52">
        <f t="shared" si="13"/>
        <v>-3.3731933950553461E-2</v>
      </c>
      <c r="H52">
        <f t="shared" si="14"/>
        <v>1.9235506296370969E-2</v>
      </c>
      <c r="I52">
        <f t="shared" si="15"/>
        <v>-0.67463867901106922</v>
      </c>
      <c r="J52">
        <f t="shared" si="16"/>
        <v>0.38471012592741932</v>
      </c>
      <c r="L52">
        <f t="shared" si="17"/>
        <v>-3.8471012592741931</v>
      </c>
      <c r="M52">
        <f t="shared" si="18"/>
        <v>-9.2303744182395402</v>
      </c>
      <c r="N52">
        <f t="shared" si="19"/>
        <v>0.76962558176045981</v>
      </c>
      <c r="O52">
        <f t="shared" si="20"/>
        <v>7.6962558176045981</v>
      </c>
      <c r="P52">
        <f t="shared" si="21"/>
        <v>23.410343247565635</v>
      </c>
      <c r="Q52">
        <f t="shared" si="10"/>
        <v>31.106599065170233</v>
      </c>
    </row>
    <row r="53" spans="4:17" x14ac:dyDescent="0.3">
      <c r="D53">
        <f t="shared" si="11"/>
        <v>-0.42862569226659225</v>
      </c>
      <c r="E53">
        <f t="shared" si="12"/>
        <v>-0.66502092586288375</v>
      </c>
      <c r="F53">
        <f t="shared" si="22"/>
        <v>0.41562121048684825</v>
      </c>
      <c r="G53">
        <f t="shared" si="13"/>
        <v>-3.2731519780035627E-2</v>
      </c>
      <c r="H53">
        <f t="shared" si="14"/>
        <v>2.0781060524342414E-2</v>
      </c>
      <c r="I53">
        <f t="shared" si="15"/>
        <v>-0.65463039560071257</v>
      </c>
      <c r="J53">
        <f t="shared" si="16"/>
        <v>0.41562121048684825</v>
      </c>
      <c r="L53">
        <f t="shared" si="17"/>
        <v>-4.1562121048684828</v>
      </c>
      <c r="M53">
        <f t="shared" si="18"/>
        <v>-9.095377998705974</v>
      </c>
      <c r="N53">
        <f t="shared" si="19"/>
        <v>0.90462200129402603</v>
      </c>
      <c r="O53">
        <f t="shared" si="20"/>
        <v>9.0462200129402603</v>
      </c>
      <c r="P53">
        <f t="shared" si="21"/>
        <v>22.112641591776356</v>
      </c>
      <c r="Q53">
        <f t="shared" si="10"/>
        <v>31.158861604716616</v>
      </c>
    </row>
    <row r="54" spans="4:17" x14ac:dyDescent="0.3">
      <c r="D54">
        <f t="shared" si="11"/>
        <v>-0.46135721204662788</v>
      </c>
      <c r="E54">
        <f t="shared" si="12"/>
        <v>-0.64423986533854138</v>
      </c>
      <c r="F54">
        <f t="shared" si="22"/>
        <v>0.4451638309546237</v>
      </c>
      <c r="G54">
        <f t="shared" si="13"/>
        <v>-3.165553847823379E-2</v>
      </c>
      <c r="H54">
        <f t="shared" si="14"/>
        <v>2.2258191547731187E-2</v>
      </c>
      <c r="I54">
        <f t="shared" si="15"/>
        <v>-0.63311076956467582</v>
      </c>
      <c r="J54">
        <f t="shared" si="16"/>
        <v>0.4451638309546237</v>
      </c>
      <c r="L54">
        <f t="shared" si="17"/>
        <v>-4.4516383095462366</v>
      </c>
      <c r="M54">
        <f t="shared" si="18"/>
        <v>-8.9544914071643582</v>
      </c>
      <c r="N54">
        <f t="shared" si="19"/>
        <v>1.0455085928356418</v>
      </c>
      <c r="O54">
        <f t="shared" si="20"/>
        <v>10.455085928356418</v>
      </c>
      <c r="P54">
        <f t="shared" si="21"/>
        <v>20.752250204571094</v>
      </c>
      <c r="Q54">
        <f t="shared" si="10"/>
        <v>31.207336132927512</v>
      </c>
    </row>
    <row r="55" spans="4:17" x14ac:dyDescent="0.3">
      <c r="D55">
        <f t="shared" si="11"/>
        <v>-0.49301275052486165</v>
      </c>
      <c r="E55">
        <f t="shared" si="12"/>
        <v>-0.62198167379081015</v>
      </c>
      <c r="F55">
        <f t="shared" si="22"/>
        <v>0.47328199707738222</v>
      </c>
      <c r="G55">
        <f t="shared" si="13"/>
        <v>-3.0507481193193783E-2</v>
      </c>
      <c r="H55">
        <f t="shared" si="14"/>
        <v>2.3664099853869112E-2</v>
      </c>
      <c r="I55">
        <f t="shared" si="15"/>
        <v>-0.61014962386387561</v>
      </c>
      <c r="J55">
        <f t="shared" si="16"/>
        <v>0.47328199707738222</v>
      </c>
      <c r="L55">
        <f t="shared" si="17"/>
        <v>-4.7328199707738223</v>
      </c>
      <c r="M55">
        <f t="shared" si="18"/>
        <v>-8.8091097804627498</v>
      </c>
      <c r="N55">
        <f t="shared" si="19"/>
        <v>1.1908902195372502</v>
      </c>
      <c r="O55">
        <f t="shared" si="20"/>
        <v>11.908902195372502</v>
      </c>
      <c r="P55">
        <f t="shared" si="21"/>
        <v>19.343060126580887</v>
      </c>
      <c r="Q55">
        <f t="shared" si="10"/>
        <v>31.251962321953389</v>
      </c>
    </row>
    <row r="56" spans="4:17" x14ac:dyDescent="0.3">
      <c r="D56">
        <f t="shared" si="11"/>
        <v>-0.5235202317180554</v>
      </c>
      <c r="E56">
        <f t="shared" si="12"/>
        <v>-0.59831757393694107</v>
      </c>
      <c r="F56">
        <f t="shared" si="22"/>
        <v>0.49993197746218199</v>
      </c>
      <c r="G56">
        <f t="shared" si="13"/>
        <v>-2.9290963725019326E-2</v>
      </c>
      <c r="H56">
        <f t="shared" si="14"/>
        <v>2.4996598873109101E-2</v>
      </c>
      <c r="I56">
        <f t="shared" si="15"/>
        <v>-0.58581927450038651</v>
      </c>
      <c r="J56">
        <f t="shared" si="16"/>
        <v>0.49993197746218199</v>
      </c>
      <c r="L56">
        <f t="shared" si="17"/>
        <v>-4.9993197746218199</v>
      </c>
      <c r="M56">
        <f t="shared" si="18"/>
        <v>-8.6606467305320365</v>
      </c>
      <c r="N56">
        <f t="shared" si="19"/>
        <v>1.3393532694679635</v>
      </c>
      <c r="O56">
        <f t="shared" si="20"/>
        <v>13.393532694679635</v>
      </c>
      <c r="P56">
        <f t="shared" si="21"/>
        <v>17.899195964089348</v>
      </c>
      <c r="Q56">
        <f t="shared" si="10"/>
        <v>31.292728658768983</v>
      </c>
    </row>
    <row r="57" spans="4:17" x14ac:dyDescent="0.3">
      <c r="D57">
        <f t="shared" si="11"/>
        <v>-0.55281119544307478</v>
      </c>
      <c r="E57">
        <f t="shared" si="12"/>
        <v>-0.57332097506383195</v>
      </c>
      <c r="F57">
        <f t="shared" si="22"/>
        <v>0.52508177347538088</v>
      </c>
      <c r="G57">
        <f t="shared" si="13"/>
        <v>-2.8009696536347373E-2</v>
      </c>
      <c r="H57">
        <f t="shared" si="14"/>
        <v>2.6254088673769046E-2</v>
      </c>
      <c r="I57">
        <f t="shared" si="15"/>
        <v>-0.56019393072694745</v>
      </c>
      <c r="J57">
        <f t="shared" si="16"/>
        <v>0.52508177347538088</v>
      </c>
      <c r="L57">
        <f t="shared" si="17"/>
        <v>-5.2508177347538085</v>
      </c>
      <c r="M57">
        <f t="shared" si="18"/>
        <v>-8.5105177936712444</v>
      </c>
      <c r="N57">
        <f t="shared" si="19"/>
        <v>1.4894822063287556</v>
      </c>
      <c r="O57">
        <f t="shared" si="20"/>
        <v>14.894822063287556</v>
      </c>
      <c r="P57">
        <f t="shared" si="21"/>
        <v>16.434847022407151</v>
      </c>
      <c r="Q57">
        <f t="shared" si="10"/>
        <v>31.329669085694707</v>
      </c>
    </row>
    <row r="58" spans="4:17" x14ac:dyDescent="0.3">
      <c r="D58">
        <f t="shared" si="11"/>
        <v>-0.5808208919794221</v>
      </c>
      <c r="E58">
        <f t="shared" si="12"/>
        <v>-0.54706688639006296</v>
      </c>
      <c r="F58">
        <f t="shared" si="22"/>
        <v>0.54871039754846496</v>
      </c>
      <c r="G58">
        <f t="shared" si="13"/>
        <v>-2.6667456322567569E-2</v>
      </c>
      <c r="H58">
        <f t="shared" si="14"/>
        <v>2.7435519877423251E-2</v>
      </c>
      <c r="I58">
        <f t="shared" si="15"/>
        <v>-0.53334912645135135</v>
      </c>
      <c r="J58">
        <f t="shared" si="16"/>
        <v>0.54871039754846496</v>
      </c>
      <c r="L58">
        <f t="shared" si="17"/>
        <v>-5.4871039754846498</v>
      </c>
      <c r="M58">
        <f t="shared" si="18"/>
        <v>-8.3601249968060021</v>
      </c>
      <c r="N58">
        <f t="shared" si="19"/>
        <v>1.6398750031939979</v>
      </c>
      <c r="O58">
        <f t="shared" si="20"/>
        <v>16.398750031939979</v>
      </c>
      <c r="P58">
        <f t="shared" si="21"/>
        <v>14.964108909225903</v>
      </c>
      <c r="Q58">
        <f t="shared" si="10"/>
        <v>31.362858941165882</v>
      </c>
    </row>
    <row r="59" spans="4:17" x14ac:dyDescent="0.3">
      <c r="D59">
        <f t="shared" si="11"/>
        <v>-0.60748834830198972</v>
      </c>
      <c r="E59">
        <f t="shared" si="12"/>
        <v>-0.51963136651263975</v>
      </c>
      <c r="F59">
        <f t="shared" si="22"/>
        <v>0.57080698499322591</v>
      </c>
      <c r="G59">
        <f t="shared" si="13"/>
        <v>-2.5268059594390459E-2</v>
      </c>
      <c r="H59">
        <f t="shared" si="14"/>
        <v>2.8540349249661298E-2</v>
      </c>
      <c r="I59">
        <f t="shared" si="15"/>
        <v>-0.50536119188780915</v>
      </c>
      <c r="J59">
        <f t="shared" si="16"/>
        <v>0.57080698499322591</v>
      </c>
      <c r="L59">
        <f t="shared" si="17"/>
        <v>-5.7080698499322589</v>
      </c>
      <c r="M59">
        <f t="shared" si="18"/>
        <v>-8.2108427453151442</v>
      </c>
      <c r="N59">
        <f t="shared" si="19"/>
        <v>1.7891572546848558</v>
      </c>
      <c r="O59">
        <f t="shared" si="20"/>
        <v>17.891572546848558</v>
      </c>
      <c r="P59">
        <f t="shared" si="21"/>
        <v>13.500837853189667</v>
      </c>
      <c r="Q59">
        <f t="shared" si="10"/>
        <v>31.392410400038223</v>
      </c>
    </row>
    <row r="60" spans="4:17" x14ac:dyDescent="0.3">
      <c r="D60">
        <f t="shared" si="11"/>
        <v>-0.63275640789638021</v>
      </c>
      <c r="E60">
        <f t="shared" si="12"/>
        <v>-0.49109101726297844</v>
      </c>
      <c r="F60">
        <f t="shared" si="22"/>
        <v>0.59136977043027394</v>
      </c>
      <c r="G60">
        <f t="shared" si="13"/>
        <v>-2.3815338650111081E-2</v>
      </c>
      <c r="H60">
        <f t="shared" si="14"/>
        <v>2.9568488521513697E-2</v>
      </c>
      <c r="I60">
        <f t="shared" si="15"/>
        <v>-0.47630677300222157</v>
      </c>
      <c r="J60">
        <f t="shared" si="16"/>
        <v>0.59136977043027394</v>
      </c>
      <c r="L60">
        <f t="shared" si="17"/>
        <v>-5.9136977043027397</v>
      </c>
      <c r="M60">
        <f t="shared" si="18"/>
        <v>-8.0640051749812578</v>
      </c>
      <c r="N60">
        <f t="shared" si="19"/>
        <v>1.9359948250187422</v>
      </c>
      <c r="O60">
        <f t="shared" si="20"/>
        <v>19.359948250187422</v>
      </c>
      <c r="P60">
        <f t="shared" si="21"/>
        <v>12.058519361819348</v>
      </c>
      <c r="Q60">
        <f t="shared" si="10"/>
        <v>31.418467612006772</v>
      </c>
    </row>
    <row r="61" spans="4:17" x14ac:dyDescent="0.3">
      <c r="D61">
        <f t="shared" si="11"/>
        <v>-0.65657174654649131</v>
      </c>
      <c r="E61">
        <f t="shared" si="12"/>
        <v>-0.46152252874146471</v>
      </c>
      <c r="F61">
        <f t="shared" si="22"/>
        <v>0.61040496072895423</v>
      </c>
      <c r="G61">
        <f t="shared" si="13"/>
        <v>-2.2313120236162044E-2</v>
      </c>
      <c r="H61">
        <f t="shared" si="14"/>
        <v>3.0520248036447713E-2</v>
      </c>
      <c r="I61">
        <f t="shared" si="15"/>
        <v>-0.44626240472324086</v>
      </c>
      <c r="J61">
        <f t="shared" si="16"/>
        <v>0.61040496072895423</v>
      </c>
      <c r="L61">
        <f t="shared" si="17"/>
        <v>-6.104049607289542</v>
      </c>
      <c r="M61">
        <f t="shared" si="18"/>
        <v>-7.9208950499137654</v>
      </c>
      <c r="N61">
        <f t="shared" si="19"/>
        <v>2.0791049500862346</v>
      </c>
      <c r="O61">
        <f t="shared" si="20"/>
        <v>20.791049500862346</v>
      </c>
      <c r="P61">
        <f t="shared" si="21"/>
        <v>10.650152226795806</v>
      </c>
      <c r="Q61">
        <f t="shared" si="10"/>
        <v>31.441201727658154</v>
      </c>
    </row>
    <row r="62" spans="4:17" x14ac:dyDescent="0.3">
      <c r="D62">
        <f t="shared" si="11"/>
        <v>-0.67888486678265336</v>
      </c>
      <c r="E62">
        <f t="shared" si="12"/>
        <v>-0.431002280705017</v>
      </c>
      <c r="F62">
        <f t="shared" si="22"/>
        <v>0.62792553607162793</v>
      </c>
      <c r="G62">
        <f t="shared" si="13"/>
        <v>-2.0765207115161319E-2</v>
      </c>
      <c r="H62">
        <f t="shared" si="14"/>
        <v>3.1396276803581397E-2</v>
      </c>
      <c r="I62">
        <f t="shared" si="15"/>
        <v>-0.41530414230322632</v>
      </c>
      <c r="J62">
        <f t="shared" si="16"/>
        <v>0.62792553607162793</v>
      </c>
      <c r="L62">
        <f t="shared" si="17"/>
        <v>-6.2792553607162791</v>
      </c>
      <c r="M62">
        <f t="shared" si="18"/>
        <v>-7.7827342312914594</v>
      </c>
      <c r="N62">
        <f t="shared" si="19"/>
        <v>2.2172657687085406</v>
      </c>
      <c r="O62">
        <f t="shared" si="20"/>
        <v>22.172657687085405</v>
      </c>
      <c r="P62">
        <f t="shared" si="21"/>
        <v>9.2881482986463126</v>
      </c>
      <c r="Q62">
        <f t="shared" si="10"/>
        <v>31.460805985731717</v>
      </c>
    </row>
    <row r="63" spans="4:17" x14ac:dyDescent="0.3">
      <c r="D63">
        <f t="shared" si="11"/>
        <v>-0.69965007389781464</v>
      </c>
      <c r="E63">
        <f t="shared" si="12"/>
        <v>-0.39960600390143564</v>
      </c>
      <c r="F63">
        <f t="shared" si="22"/>
        <v>0.64395000955609716</v>
      </c>
      <c r="G63">
        <f t="shared" si="13"/>
        <v>-1.9175362683126661E-2</v>
      </c>
      <c r="H63">
        <f t="shared" si="14"/>
        <v>3.2197500477804862E-2</v>
      </c>
      <c r="I63">
        <f t="shared" si="15"/>
        <v>-0.38350725366253319</v>
      </c>
      <c r="J63">
        <f t="shared" si="16"/>
        <v>0.64395000955609716</v>
      </c>
      <c r="L63">
        <f t="shared" si="17"/>
        <v>-6.4395000955609714</v>
      </c>
      <c r="M63">
        <f t="shared" si="18"/>
        <v>-7.650675690373383</v>
      </c>
      <c r="N63">
        <f t="shared" si="19"/>
        <v>2.349324309626617</v>
      </c>
      <c r="O63">
        <f t="shared" si="20"/>
        <v>23.49324309626617</v>
      </c>
      <c r="P63">
        <f t="shared" si="21"/>
        <v>7.9842479177037102</v>
      </c>
      <c r="Q63">
        <f t="shared" si="10"/>
        <v>31.477491013969882</v>
      </c>
    </row>
    <row r="64" spans="4:17" x14ac:dyDescent="0.3">
      <c r="D64">
        <f t="shared" si="11"/>
        <v>-0.71882543658094133</v>
      </c>
      <c r="E64">
        <f t="shared" si="12"/>
        <v>-0.36740850342363079</v>
      </c>
      <c r="F64">
        <f t="shared" si="22"/>
        <v>0.65850117382358753</v>
      </c>
      <c r="G64">
        <f t="shared" si="13"/>
        <v>-1.7547298703902058E-2</v>
      </c>
      <c r="H64">
        <f t="shared" si="14"/>
        <v>3.2925058691179378E-2</v>
      </c>
      <c r="I64">
        <f t="shared" si="15"/>
        <v>-0.35094597407804112</v>
      </c>
      <c r="J64">
        <f t="shared" si="16"/>
        <v>0.65850117382358753</v>
      </c>
      <c r="L64">
        <f t="shared" si="17"/>
        <v>-6.5850117382358757</v>
      </c>
      <c r="M64">
        <f t="shared" si="18"/>
        <v>-7.5257969948235885</v>
      </c>
      <c r="N64">
        <f t="shared" si="19"/>
        <v>2.4742030051764115</v>
      </c>
      <c r="O64">
        <f t="shared" si="20"/>
        <v>24.742030051764115</v>
      </c>
      <c r="P64">
        <f t="shared" si="21"/>
        <v>6.749450419399607</v>
      </c>
      <c r="Q64">
        <f t="shared" si="10"/>
        <v>31.491480471163722</v>
      </c>
    </row>
    <row r="65" spans="4:17" x14ac:dyDescent="0.3">
      <c r="D65">
        <f t="shared" si="11"/>
        <v>-0.73637273528484337</v>
      </c>
      <c r="E65">
        <f t="shared" si="12"/>
        <v>-0.3344834447324514</v>
      </c>
      <c r="F65">
        <f t="shared" si="22"/>
        <v>0.67160486074081116</v>
      </c>
      <c r="G65">
        <f t="shared" si="13"/>
        <v>-1.5884666160696555E-2</v>
      </c>
      <c r="H65">
        <f t="shared" si="14"/>
        <v>3.3580243037040561E-2</v>
      </c>
      <c r="I65">
        <f t="shared" si="15"/>
        <v>-0.31769332321393112</v>
      </c>
      <c r="J65">
        <f t="shared" si="16"/>
        <v>0.67160486074081116</v>
      </c>
      <c r="L65">
        <f t="shared" si="17"/>
        <v>-6.716048607408112</v>
      </c>
      <c r="M65">
        <f t="shared" si="18"/>
        <v>-7.4090951608770395</v>
      </c>
      <c r="N65">
        <f t="shared" si="19"/>
        <v>2.5909048391229605</v>
      </c>
      <c r="O65">
        <f t="shared" si="20"/>
        <v>25.909048391229604</v>
      </c>
      <c r="P65">
        <f t="shared" si="21"/>
        <v>5.5939587400043438</v>
      </c>
      <c r="Q65">
        <f t="shared" si="10"/>
        <v>31.503007131233947</v>
      </c>
    </row>
    <row r="66" spans="4:17" x14ac:dyDescent="0.3">
      <c r="D66">
        <f t="shared" si="11"/>
        <v>-0.75225740144553987</v>
      </c>
      <c r="E66">
        <f t="shared" si="12"/>
        <v>-0.30090320169541085</v>
      </c>
      <c r="F66">
        <f t="shared" si="22"/>
        <v>0.68328873736325013</v>
      </c>
      <c r="G66">
        <f t="shared" si="13"/>
        <v>-1.4191049163066481E-2</v>
      </c>
      <c r="H66">
        <f t="shared" si="14"/>
        <v>3.4164436868162507E-2</v>
      </c>
      <c r="I66">
        <f t="shared" si="15"/>
        <v>-0.2838209832613296</v>
      </c>
      <c r="J66">
        <f t="shared" si="16"/>
        <v>0.68328873736325013</v>
      </c>
      <c r="L66">
        <f t="shared" si="17"/>
        <v>-6.8328873736325013</v>
      </c>
      <c r="M66">
        <f t="shared" si="18"/>
        <v>-7.3014827356677037</v>
      </c>
      <c r="N66">
        <f t="shared" si="19"/>
        <v>2.6985172643322963</v>
      </c>
      <c r="O66">
        <f t="shared" si="20"/>
        <v>26.985172643322962</v>
      </c>
      <c r="P66">
        <f t="shared" si="21"/>
        <v>4.5271368395274552</v>
      </c>
      <c r="Q66">
        <f t="shared" si="10"/>
        <v>31.512309482850416</v>
      </c>
    </row>
    <row r="67" spans="4:17" x14ac:dyDescent="0.3">
      <c r="D67">
        <f t="shared" si="11"/>
        <v>-0.76644845060860634</v>
      </c>
      <c r="E67">
        <f t="shared" si="12"/>
        <v>-0.26673876482724834</v>
      </c>
      <c r="F67">
        <f t="shared" si="22"/>
        <v>0.69358115843834633</v>
      </c>
      <c r="G67">
        <f t="shared" si="13"/>
        <v>-1.2469961793314485E-2</v>
      </c>
      <c r="H67">
        <f t="shared" si="14"/>
        <v>3.467905792191732E-2</v>
      </c>
      <c r="I67">
        <f t="shared" si="15"/>
        <v>-0.24939923586628968</v>
      </c>
      <c r="J67">
        <f t="shared" si="16"/>
        <v>0.69358115843834633</v>
      </c>
      <c r="L67">
        <f t="shared" si="17"/>
        <v>-6.9358115843834636</v>
      </c>
      <c r="M67">
        <f t="shared" si="18"/>
        <v>-7.2037849541704224</v>
      </c>
      <c r="N67">
        <f t="shared" si="19"/>
        <v>2.7962150458295776</v>
      </c>
      <c r="O67">
        <f t="shared" si="20"/>
        <v>27.962150458295774</v>
      </c>
      <c r="P67">
        <f t="shared" si="21"/>
        <v>3.5574784330783054</v>
      </c>
      <c r="Q67">
        <f t="shared" si="10"/>
        <v>31.519628891374079</v>
      </c>
    </row>
    <row r="68" spans="4:17" x14ac:dyDescent="0.3">
      <c r="D68">
        <f t="shared" si="11"/>
        <v>-0.77891841240192083</v>
      </c>
      <c r="E68">
        <f t="shared" si="12"/>
        <v>-0.23205970690533101</v>
      </c>
      <c r="F68">
        <f t="shared" si="22"/>
        <v>0.70251009272505593</v>
      </c>
      <c r="G68">
        <f t="shared" si="13"/>
        <v>-1.0724847729360231E-2</v>
      </c>
      <c r="H68">
        <f t="shared" si="14"/>
        <v>3.5125504636252795E-2</v>
      </c>
      <c r="I68">
        <f t="shared" si="15"/>
        <v>-0.21449695458720461</v>
      </c>
      <c r="J68">
        <f t="shared" si="16"/>
        <v>0.70251009272505593</v>
      </c>
      <c r="L68">
        <f t="shared" si="17"/>
        <v>-7.0251009272505591</v>
      </c>
      <c r="M68">
        <f t="shared" si="18"/>
        <v>-7.1167378033719455</v>
      </c>
      <c r="N68">
        <f t="shared" si="19"/>
        <v>2.8832621966280545</v>
      </c>
      <c r="O68">
        <f t="shared" si="20"/>
        <v>28.832621966280545</v>
      </c>
      <c r="P68">
        <f t="shared" si="21"/>
        <v>2.6925853784494067</v>
      </c>
      <c r="Q68">
        <f t="shared" si="10"/>
        <v>31.525207344729953</v>
      </c>
    </row>
    <row r="69" spans="4:17" x14ac:dyDescent="0.3">
      <c r="D69">
        <f t="shared" si="11"/>
        <v>-0.78964326013128106</v>
      </c>
      <c r="E69">
        <f t="shared" si="12"/>
        <v>-0.19693420226907821</v>
      </c>
      <c r="F69">
        <f t="shared" si="22"/>
        <v>0.710102137536467</v>
      </c>
      <c r="G69">
        <f t="shared" si="13"/>
        <v>-8.9590824415333274E-3</v>
      </c>
      <c r="H69">
        <f t="shared" si="14"/>
        <v>3.5505106876823352E-2</v>
      </c>
      <c r="I69">
        <f t="shared" si="15"/>
        <v>-0.17918164883066653</v>
      </c>
      <c r="J69">
        <f t="shared" si="16"/>
        <v>0.710102137536467</v>
      </c>
      <c r="L69">
        <f t="shared" si="17"/>
        <v>-7.1010213753646703</v>
      </c>
      <c r="M69">
        <f t="shared" si="18"/>
        <v>-7.0409868219315719</v>
      </c>
      <c r="N69">
        <f t="shared" si="19"/>
        <v>2.9590131780684281</v>
      </c>
      <c r="O69">
        <f t="shared" si="20"/>
        <v>29.590131780684281</v>
      </c>
      <c r="P69">
        <f t="shared" si="21"/>
        <v>1.9391540011679105</v>
      </c>
      <c r="Q69">
        <f t="shared" si="10"/>
        <v>31.529285781852192</v>
      </c>
    </row>
    <row r="70" spans="4:17" x14ac:dyDescent="0.3">
      <c r="D70">
        <f t="shared" si="11"/>
        <v>-0.79860234257281437</v>
      </c>
      <c r="E70">
        <f t="shared" si="12"/>
        <v>-0.16142909539225486</v>
      </c>
      <c r="F70">
        <f t="shared" si="22"/>
        <v>0.71638163325148319</v>
      </c>
      <c r="G70">
        <f t="shared" si="13"/>
        <v>-7.1759777280483899E-3</v>
      </c>
      <c r="H70">
        <f t="shared" si="14"/>
        <v>3.5819081662574158E-2</v>
      </c>
      <c r="I70">
        <f t="shared" si="15"/>
        <v>-0.14351955456096779</v>
      </c>
      <c r="J70">
        <f t="shared" si="16"/>
        <v>0.71638163325148319</v>
      </c>
      <c r="L70">
        <f t="shared" si="17"/>
        <v>-7.1638163325148323</v>
      </c>
      <c r="M70">
        <f t="shared" si="18"/>
        <v>-6.9770864659966589</v>
      </c>
      <c r="N70">
        <f t="shared" si="19"/>
        <v>3.0229135340033411</v>
      </c>
      <c r="O70">
        <f t="shared" si="20"/>
        <v>30.229135340033409</v>
      </c>
      <c r="P70">
        <f t="shared" si="21"/>
        <v>1.302967641958086</v>
      </c>
      <c r="Q70">
        <f t="shared" si="10"/>
        <v>31.532102981991496</v>
      </c>
    </row>
    <row r="71" spans="4:17" x14ac:dyDescent="0.3">
      <c r="D71">
        <f t="shared" si="11"/>
        <v>-0.80577832030086272</v>
      </c>
      <c r="E71">
        <f t="shared" si="12"/>
        <v>-0.1256100137296807</v>
      </c>
      <c r="F71">
        <f t="shared" si="22"/>
        <v>0.72136988715632577</v>
      </c>
      <c r="G71">
        <f t="shared" si="13"/>
        <v>-5.378788327538628E-3</v>
      </c>
      <c r="H71">
        <f t="shared" si="14"/>
        <v>3.606849435781629E-2</v>
      </c>
      <c r="I71">
        <f t="shared" si="15"/>
        <v>-0.10757576655077256</v>
      </c>
      <c r="J71">
        <f t="shared" si="16"/>
        <v>0.72136988715632577</v>
      </c>
      <c r="L71">
        <f t="shared" si="17"/>
        <v>-7.213698871563258</v>
      </c>
      <c r="M71">
        <f t="shared" si="18"/>
        <v>-6.9254998801824392</v>
      </c>
      <c r="N71">
        <f t="shared" si="19"/>
        <v>3.0745001198175608</v>
      </c>
      <c r="O71">
        <f t="shared" si="20"/>
        <v>30.745001198175608</v>
      </c>
      <c r="P71">
        <f t="shared" si="21"/>
        <v>0.78889377745852873</v>
      </c>
      <c r="Q71">
        <f t="shared" si="10"/>
        <v>31.533894975634137</v>
      </c>
    </row>
    <row r="72" spans="4:17" x14ac:dyDescent="0.3">
      <c r="D72">
        <f t="shared" si="11"/>
        <v>-0.81115710862840129</v>
      </c>
      <c r="E72">
        <f t="shared" si="12"/>
        <v>-8.9541519371864414E-2</v>
      </c>
      <c r="F72">
        <f t="shared" si="22"/>
        <v>0.72508451390401396</v>
      </c>
      <c r="G72">
        <f t="shared" si="13"/>
        <v>-3.5707203262132035E-3</v>
      </c>
      <c r="H72">
        <f t="shared" si="14"/>
        <v>3.6254225695200697E-2</v>
      </c>
      <c r="I72">
        <f t="shared" si="15"/>
        <v>-7.1414406524264062E-2</v>
      </c>
      <c r="J72">
        <f t="shared" si="16"/>
        <v>0.72508451390401396</v>
      </c>
      <c r="L72">
        <f t="shared" si="17"/>
        <v>-7.2508451390401394</v>
      </c>
      <c r="M72">
        <f t="shared" si="18"/>
        <v>-6.8865989261505556</v>
      </c>
      <c r="N72">
        <f t="shared" si="19"/>
        <v>3.1134010738494444</v>
      </c>
      <c r="O72">
        <f t="shared" si="20"/>
        <v>31.134010738494446</v>
      </c>
      <c r="P72">
        <f t="shared" si="21"/>
        <v>0.40088418457109848</v>
      </c>
      <c r="Q72">
        <f t="shared" si="10"/>
        <v>31.534894923065544</v>
      </c>
    </row>
    <row r="73" spans="4:17" x14ac:dyDescent="0.3">
      <c r="D73">
        <f t="shared" si="11"/>
        <v>-0.81472782895461449</v>
      </c>
      <c r="E73">
        <f t="shared" si="12"/>
        <v>-5.3287293676663718E-2</v>
      </c>
      <c r="F73">
        <f t="shared" si="22"/>
        <v>0.72753889813031847</v>
      </c>
      <c r="G73">
        <f t="shared" si="13"/>
        <v>-1.7549410611702879E-3</v>
      </c>
      <c r="H73">
        <f t="shared" si="14"/>
        <v>3.6376944906515926E-2</v>
      </c>
      <c r="I73">
        <f t="shared" si="15"/>
        <v>-3.5098821223405754E-2</v>
      </c>
      <c r="J73">
        <f t="shared" si="16"/>
        <v>0.72753889813031847</v>
      </c>
      <c r="L73">
        <f t="shared" si="17"/>
        <v>-7.2753889813031849</v>
      </c>
      <c r="M73">
        <f t="shared" si="18"/>
        <v>-6.8606643388765356</v>
      </c>
      <c r="N73">
        <f t="shared" ref="N73:N104" si="23">LENGTH+M73</f>
        <v>3.1393356611234644</v>
      </c>
      <c r="O73">
        <f t="shared" ref="O73:O104" si="24">ABS(MASS*GRAVITY*N73)</f>
        <v>31.393356611234644</v>
      </c>
      <c r="P73">
        <f t="shared" si="21"/>
        <v>0.14197678336915026</v>
      </c>
      <c r="Q73">
        <f t="shared" si="10"/>
        <v>31.535333394603793</v>
      </c>
    </row>
    <row r="74" spans="4:17" x14ac:dyDescent="0.3">
      <c r="D74">
        <f t="shared" si="11"/>
        <v>-0.81648277001578473</v>
      </c>
      <c r="E74">
        <f t="shared" si="12"/>
        <v>-1.6910348770147791E-2</v>
      </c>
      <c r="F74">
        <f t="shared" si="22"/>
        <v>0.72874178332436246</v>
      </c>
      <c r="G74">
        <f t="shared" si="13"/>
        <v>6.5409790648063469E-5</v>
      </c>
      <c r="H74">
        <f t="shared" si="14"/>
        <v>3.6437089166218121E-2</v>
      </c>
      <c r="I74">
        <f t="shared" si="15"/>
        <v>1.3081958129612693E-3</v>
      </c>
      <c r="J74">
        <f t="shared" si="16"/>
        <v>0.72874178332436246</v>
      </c>
      <c r="L74">
        <f t="shared" si="17"/>
        <v>-7.2874178332436248</v>
      </c>
      <c r="M74">
        <f t="shared" si="18"/>
        <v>-6.8478859017745606</v>
      </c>
      <c r="N74">
        <f t="shared" si="23"/>
        <v>3.1521140982254394</v>
      </c>
      <c r="O74">
        <f t="shared" si="24"/>
        <v>31.521140982254394</v>
      </c>
      <c r="P74">
        <f t="shared" si="21"/>
        <v>1.4297994776401944E-2</v>
      </c>
      <c r="Q74">
        <f t="shared" ref="Q74:Q75" si="25">O74+P74</f>
        <v>31.535438977030797</v>
      </c>
    </row>
    <row r="75" spans="4:17" x14ac:dyDescent="0.3">
      <c r="D75">
        <f t="shared" ref="D75:E75" si="26">D74+G74</f>
        <v>-0.81641736022513667</v>
      </c>
      <c r="E75">
        <f t="shared" si="26"/>
        <v>1.952674039607033E-2</v>
      </c>
      <c r="F75">
        <f t="shared" si="22"/>
        <v>0.72869698988713349</v>
      </c>
      <c r="G75">
        <f t="shared" si="13"/>
        <v>1.8872082571624337E-3</v>
      </c>
      <c r="H75">
        <f t="shared" si="14"/>
        <v>3.6434849494356679E-2</v>
      </c>
      <c r="I75">
        <f t="shared" si="15"/>
        <v>3.7744165143248673E-2</v>
      </c>
      <c r="J75">
        <f t="shared" si="16"/>
        <v>0.72869698988713349</v>
      </c>
      <c r="L75">
        <f t="shared" si="17"/>
        <v>-7.2869698988713347</v>
      </c>
      <c r="M75">
        <f t="shared" si="18"/>
        <v>-6.8483625555999215</v>
      </c>
      <c r="N75">
        <f t="shared" si="23"/>
        <v>3.1516374444000785</v>
      </c>
      <c r="O75">
        <f t="shared" si="24"/>
        <v>31.516374444000785</v>
      </c>
      <c r="P75">
        <f t="shared" si="21"/>
        <v>1.9064679524776244E-2</v>
      </c>
      <c r="Q75">
        <f t="shared" si="25"/>
        <v>31.535439123525563</v>
      </c>
    </row>
    <row r="76" spans="4:17" x14ac:dyDescent="0.3">
      <c r="L76">
        <v>0</v>
      </c>
      <c r="M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35"/>
  <sheetViews>
    <sheetView tabSelected="1" topLeftCell="A7" workbookViewId="0">
      <selection activeCell="B24" sqref="B24"/>
    </sheetView>
  </sheetViews>
  <sheetFormatPr defaultRowHeight="14.4" x14ac:dyDescent="0.3"/>
  <cols>
    <col min="3" max="3" width="25.88671875" customWidth="1"/>
    <col min="5" max="5" width="19.33203125" customWidth="1"/>
    <col min="6" max="22" width="23.33203125" customWidth="1"/>
    <col min="24" max="24" width="12.6640625" bestFit="1" customWidth="1"/>
  </cols>
  <sheetData>
    <row r="1" spans="3:26" x14ac:dyDescent="0.3">
      <c r="C1" t="s">
        <v>0</v>
      </c>
      <c r="D1">
        <v>1</v>
      </c>
    </row>
    <row r="2" spans="3:26" x14ac:dyDescent="0.3">
      <c r="C2" t="s">
        <v>1</v>
      </c>
      <c r="D2">
        <v>10</v>
      </c>
    </row>
    <row r="3" spans="3:26" x14ac:dyDescent="0.3">
      <c r="C3" t="s">
        <v>2</v>
      </c>
      <c r="D3">
        <v>-10</v>
      </c>
    </row>
    <row r="4" spans="3:26" x14ac:dyDescent="0.3">
      <c r="C4" t="s">
        <v>3</v>
      </c>
      <c r="D4">
        <f>RADIANS(45)</f>
        <v>0.78539816339744828</v>
      </c>
    </row>
    <row r="5" spans="3:26" x14ac:dyDescent="0.3">
      <c r="C5" t="s">
        <v>4</v>
      </c>
      <c r="D5">
        <v>0.2</v>
      </c>
    </row>
    <row r="6" spans="3:26" x14ac:dyDescent="0.3">
      <c r="Y6" t="s">
        <v>9</v>
      </c>
      <c r="Z6" t="s">
        <v>10</v>
      </c>
    </row>
    <row r="7" spans="3:26" x14ac:dyDescent="0.3">
      <c r="C7" t="s">
        <v>3</v>
      </c>
      <c r="D7" t="s">
        <v>5</v>
      </c>
      <c r="E7" t="s">
        <v>6</v>
      </c>
      <c r="F7" t="s">
        <v>17</v>
      </c>
      <c r="G7" t="s">
        <v>18</v>
      </c>
      <c r="H7" t="s">
        <v>24</v>
      </c>
      <c r="I7" t="s">
        <v>25</v>
      </c>
      <c r="J7" t="s">
        <v>26</v>
      </c>
      <c r="K7" t="s">
        <v>19</v>
      </c>
      <c r="L7" t="s">
        <v>20</v>
      </c>
      <c r="M7" t="s">
        <v>27</v>
      </c>
      <c r="N7" t="s">
        <v>28</v>
      </c>
      <c r="O7" t="s">
        <v>29</v>
      </c>
      <c r="P7" t="s">
        <v>21</v>
      </c>
      <c r="Q7" t="s">
        <v>22</v>
      </c>
      <c r="R7" t="s">
        <v>30</v>
      </c>
      <c r="S7" t="s">
        <v>31</v>
      </c>
      <c r="T7" t="s">
        <v>32</v>
      </c>
      <c r="U7" t="s">
        <v>23</v>
      </c>
      <c r="V7" t="s">
        <v>33</v>
      </c>
      <c r="W7" t="s">
        <v>7</v>
      </c>
      <c r="X7" t="s">
        <v>8</v>
      </c>
      <c r="Y7">
        <v>0</v>
      </c>
      <c r="Z7">
        <v>0</v>
      </c>
    </row>
    <row r="8" spans="3:26" x14ac:dyDescent="0.3">
      <c r="C8">
        <f>D4</f>
        <v>0.78539816339744828</v>
      </c>
      <c r="D8">
        <v>0</v>
      </c>
      <c r="E8">
        <f>GRAV/LEN*SIN(C8)</f>
        <v>-0.70710678118654746</v>
      </c>
      <c r="F8">
        <f>D8</f>
        <v>0</v>
      </c>
      <c r="G8">
        <f>E8</f>
        <v>-0.70710678118654746</v>
      </c>
      <c r="H8">
        <f>C8+F8*delta/2</f>
        <v>0.78539816339744828</v>
      </c>
      <c r="I8">
        <f>D8+G8*delta/2</f>
        <v>-7.0710678118654752E-2</v>
      </c>
      <c r="J8">
        <f>GRAV*SIN(H8)/LEN</f>
        <v>-0.70710678118654746</v>
      </c>
      <c r="K8">
        <f>I8</f>
        <v>-7.0710678118654752E-2</v>
      </c>
      <c r="L8">
        <f>J8</f>
        <v>-0.70710678118654746</v>
      </c>
      <c r="M8">
        <f>C8+K8*delta/2</f>
        <v>0.77832709558558277</v>
      </c>
      <c r="N8">
        <f>D8+L8*delta/2</f>
        <v>-7.0710678118654752E-2</v>
      </c>
      <c r="O8">
        <f t="shared" ref="O8" si="0">GRAV/LEN*SIN(K8)</f>
        <v>7.0651767283193528E-2</v>
      </c>
      <c r="P8">
        <f>N8</f>
        <v>-7.0710678118654752E-2</v>
      </c>
      <c r="Q8">
        <f>O8</f>
        <v>7.0651767283193528E-2</v>
      </c>
      <c r="R8">
        <f t="shared" ref="R8" si="1">C8*P8*delta</f>
        <v>-1.1107207345395916E-2</v>
      </c>
      <c r="S8">
        <f t="shared" ref="S8" si="2">D8+Q8*delta</f>
        <v>1.4130353456638706E-2</v>
      </c>
      <c r="T8">
        <f t="shared" ref="T8" si="3">GRAV/LEN*SIN(R8)</f>
        <v>1.1106978964007816E-2</v>
      </c>
      <c r="U8">
        <f>S8</f>
        <v>1.4130353456638706E-2</v>
      </c>
      <c r="V8">
        <f>T8</f>
        <v>1.1106978964007816E-2</v>
      </c>
      <c r="W8">
        <f>(F8+2*K8+2*P8+U8)/6* delta</f>
        <v>-8.9570786339326757E-3</v>
      </c>
      <c r="X8">
        <f>(G8+2*L8+2*Q8+V8)/6*delta</f>
        <v>-6.5630327667641583E-2</v>
      </c>
      <c r="Y8">
        <f>LEN*SIN(C8)</f>
        <v>7.0710678118654746</v>
      </c>
      <c r="Z8">
        <f t="shared" ref="Z8" si="4">-LEN*COS(C8)</f>
        <v>-7.0710678118654755</v>
      </c>
    </row>
    <row r="9" spans="3:26" x14ac:dyDescent="0.3">
      <c r="C9">
        <f>C8+W8</f>
        <v>0.77644108476351559</v>
      </c>
      <c r="D9">
        <f>D8+X8</f>
        <v>-6.5630327667641583E-2</v>
      </c>
      <c r="E9">
        <f>GRAV/LEN*SIN(C9)</f>
        <v>-0.70074488969825988</v>
      </c>
      <c r="F9">
        <f>D9</f>
        <v>-6.5630327667641583E-2</v>
      </c>
      <c r="G9">
        <f>E9</f>
        <v>-0.70074488969825988</v>
      </c>
      <c r="H9">
        <f>C9+F9*delta/2</f>
        <v>0.76987805199675141</v>
      </c>
      <c r="I9">
        <f>D9+G9*delta/2</f>
        <v>-0.13570481663746758</v>
      </c>
      <c r="J9">
        <f>GRAV*SIN(H9)/LEN</f>
        <v>-0.69604768567868047</v>
      </c>
      <c r="K9">
        <f>I9</f>
        <v>-0.13570481663746758</v>
      </c>
      <c r="L9">
        <f>J9</f>
        <v>-0.69604768567868047</v>
      </c>
      <c r="M9">
        <f>C9+K9*delta/2</f>
        <v>0.76287060309976884</v>
      </c>
      <c r="N9">
        <f>D9+L9*delta/2</f>
        <v>-0.13523509623550964</v>
      </c>
      <c r="O9">
        <f t="shared" ref="O9" si="5">GRAV/LEN*SIN(K9)</f>
        <v>0.13528868126386914</v>
      </c>
      <c r="P9">
        <f>N9</f>
        <v>-0.13523509623550964</v>
      </c>
      <c r="Q9">
        <f>O9</f>
        <v>0.13528868126386914</v>
      </c>
      <c r="R9">
        <f>C9*P9*delta</f>
        <v>-2.1000416963839506E-2</v>
      </c>
      <c r="S9">
        <f t="shared" ref="S9" si="6">D9+Q9*delta</f>
        <v>-3.8572591414867755E-2</v>
      </c>
      <c r="T9">
        <f t="shared" ref="T9" si="7">GRAV/LEN*SIN(R9)</f>
        <v>2.099887340593435E-2</v>
      </c>
      <c r="U9">
        <f>S9</f>
        <v>-3.8572591414867755E-2</v>
      </c>
      <c r="V9">
        <f>T9</f>
        <v>2.099887340593435E-2</v>
      </c>
      <c r="W9">
        <f>(F9+2*K9+2*P9+U9)/6* delta</f>
        <v>-2.1536091494282129E-2</v>
      </c>
      <c r="X9">
        <f>(G9+2*L9+2*Q9+V9)/6*delta</f>
        <v>-6.0042134170731613E-2</v>
      </c>
      <c r="Y9">
        <f>LEN*SIN(C9)</f>
        <v>7.0074488969825985</v>
      </c>
      <c r="Z9">
        <f>-LEN*COS(C9)</f>
        <v>-7.1341194240198522</v>
      </c>
    </row>
    <row r="10" spans="3:26" x14ac:dyDescent="0.3">
      <c r="C10">
        <f t="shared" ref="C10:C32" si="8">C9+W9</f>
        <v>0.75490499326923344</v>
      </c>
      <c r="D10">
        <f t="shared" ref="D10:D32" si="9">D9+X9</f>
        <v>-0.12567246183837319</v>
      </c>
      <c r="E10">
        <f>GRAV/LEN*SIN(C10)</f>
        <v>-0.68521947486632762</v>
      </c>
      <c r="F10">
        <f t="shared" ref="F10:F32" si="10">D10</f>
        <v>-0.12567246183837319</v>
      </c>
      <c r="G10">
        <f t="shared" ref="G10:G32" si="11">E10</f>
        <v>-0.68521947486632762</v>
      </c>
      <c r="H10">
        <f>C10+F10*delta/2</f>
        <v>0.74233774708539613</v>
      </c>
      <c r="I10">
        <f>D10+G10*delta/2</f>
        <v>-0.19419440932500595</v>
      </c>
      <c r="J10">
        <f>GRAV*SIN(H10)/LEN</f>
        <v>-0.67601242026494301</v>
      </c>
      <c r="K10">
        <f t="shared" ref="K10:K32" si="12">I10</f>
        <v>-0.19419440932500595</v>
      </c>
      <c r="L10">
        <f t="shared" ref="L10:L32" si="13">J10</f>
        <v>-0.67601242026494301</v>
      </c>
      <c r="M10">
        <f>C10+K10*delta/2</f>
        <v>0.73548555233673285</v>
      </c>
      <c r="N10">
        <f>D10+L10*delta/2</f>
        <v>-0.19327370386486747</v>
      </c>
      <c r="O10">
        <f t="shared" ref="O10:O33" si="14">GRAV/LEN*SIN(K10)</f>
        <v>0.19297614931864709</v>
      </c>
      <c r="P10">
        <f t="shared" ref="P10:P32" si="15">N10</f>
        <v>-0.19327370386486747</v>
      </c>
      <c r="Q10">
        <f t="shared" ref="Q10:Q32" si="16">O10</f>
        <v>0.19297614931864709</v>
      </c>
      <c r="R10">
        <f>C10*P10*delta</f>
        <v>-2.918065682304552E-2</v>
      </c>
      <c r="S10">
        <f t="shared" ref="S10:S33" si="17">D10+Q10*delta</f>
        <v>-8.707723197464376E-2</v>
      </c>
      <c r="T10">
        <f t="shared" ref="T10:T33" si="18">GRAV/LEN*SIN(R10)</f>
        <v>2.9176515725613923E-2</v>
      </c>
      <c r="U10">
        <f t="shared" ref="U10:U32" si="19">S10</f>
        <v>-8.707723197464376E-2</v>
      </c>
      <c r="V10">
        <f t="shared" ref="V10:V32" si="20">T10</f>
        <v>2.9176515725613923E-2</v>
      </c>
      <c r="W10">
        <f>(F10+2*K10+2*P10+U10)/6* delta</f>
        <v>-3.292286400642546E-2</v>
      </c>
      <c r="X10">
        <f>(G10+2*L10+2*Q10+V10)/6*delta</f>
        <v>-5.4070516701110183E-2</v>
      </c>
      <c r="Y10">
        <f>LEN*SIN(C10)</f>
        <v>6.8521947486632762</v>
      </c>
      <c r="Z10">
        <f>-LEN*COS(C10)</f>
        <v>-7.2833664693183895</v>
      </c>
    </row>
    <row r="11" spans="3:26" x14ac:dyDescent="0.3">
      <c r="C11">
        <f t="shared" si="8"/>
        <v>0.72198212926280803</v>
      </c>
      <c r="D11">
        <f t="shared" si="9"/>
        <v>-0.17974297853948337</v>
      </c>
      <c r="E11">
        <f>GRAV/LEN*SIN(C11)</f>
        <v>-0.66087355182454277</v>
      </c>
      <c r="F11">
        <f t="shared" si="10"/>
        <v>-0.17974297853948337</v>
      </c>
      <c r="G11">
        <f t="shared" si="11"/>
        <v>-0.66087355182454277</v>
      </c>
      <c r="H11">
        <f>C11+F11*delta/2</f>
        <v>0.7040078314088597</v>
      </c>
      <c r="I11">
        <f>D11+G11*delta/2</f>
        <v>-0.24583033372193763</v>
      </c>
      <c r="J11">
        <f>GRAV*SIN(H11)/LEN</f>
        <v>-0.64727786363753259</v>
      </c>
      <c r="K11">
        <f t="shared" si="12"/>
        <v>-0.24583033372193763</v>
      </c>
      <c r="L11">
        <f t="shared" si="13"/>
        <v>-0.64727786363753259</v>
      </c>
      <c r="M11">
        <f>C11+K11*delta/2</f>
        <v>0.69739909589061422</v>
      </c>
      <c r="N11">
        <f>D11+L11*delta/2</f>
        <v>-0.24447076490323663</v>
      </c>
      <c r="O11">
        <f t="shared" si="14"/>
        <v>0.24336177881612339</v>
      </c>
      <c r="P11">
        <f t="shared" si="15"/>
        <v>-0.24447076490323663</v>
      </c>
      <c r="Q11">
        <f t="shared" si="16"/>
        <v>0.24336177881612339</v>
      </c>
      <c r="R11">
        <f>C11*P11*delta</f>
        <v>-3.5300704677469229E-2</v>
      </c>
      <c r="S11">
        <f t="shared" si="17"/>
        <v>-0.13107062277625869</v>
      </c>
      <c r="T11">
        <f t="shared" si="18"/>
        <v>3.5293373532377832E-2</v>
      </c>
      <c r="U11">
        <f t="shared" si="19"/>
        <v>-0.13107062277625869</v>
      </c>
      <c r="V11">
        <f t="shared" si="20"/>
        <v>3.5293373532377832E-2</v>
      </c>
      <c r="W11">
        <f>(F11+2*K11+2*P11+U11)/6* delta</f>
        <v>-4.3047193285536363E-2</v>
      </c>
      <c r="X11">
        <f>(G11+2*L11+2*Q11+V11)/6*delta</f>
        <v>-4.7780411597832778E-2</v>
      </c>
      <c r="Y11">
        <f>LEN*SIN(C11)</f>
        <v>6.6087355182454282</v>
      </c>
      <c r="Z11">
        <f>-LEN*COS(C11)</f>
        <v>-7.5049726748257619</v>
      </c>
    </row>
    <row r="12" spans="3:26" x14ac:dyDescent="0.3">
      <c r="C12">
        <f t="shared" si="8"/>
        <v>0.67893493597727161</v>
      </c>
      <c r="D12">
        <f t="shared" si="9"/>
        <v>-0.22752339013731615</v>
      </c>
      <c r="E12">
        <f>GRAV/LEN*SIN(C12)</f>
        <v>-0.62796450280801963</v>
      </c>
      <c r="F12">
        <f t="shared" si="10"/>
        <v>-0.22752339013731615</v>
      </c>
      <c r="G12">
        <f t="shared" si="11"/>
        <v>-0.62796450280801963</v>
      </c>
      <c r="H12">
        <f>C12+F12*delta/2</f>
        <v>0.65618259696353998</v>
      </c>
      <c r="I12">
        <f>D12+G12*delta/2</f>
        <v>-0.29031984041811809</v>
      </c>
      <c r="J12">
        <f>GRAV*SIN(H12)/LEN</f>
        <v>-0.61009667321713767</v>
      </c>
      <c r="K12">
        <f t="shared" si="12"/>
        <v>-0.29031984041811809</v>
      </c>
      <c r="L12">
        <f t="shared" si="13"/>
        <v>-0.61009667321713767</v>
      </c>
      <c r="M12">
        <f>C12+K12*delta/2</f>
        <v>0.64990295193545977</v>
      </c>
      <c r="N12">
        <f>D12+L12*delta/2</f>
        <v>-0.28853305745902991</v>
      </c>
      <c r="O12">
        <f t="shared" si="14"/>
        <v>0.28625869559525818</v>
      </c>
      <c r="P12">
        <f t="shared" si="15"/>
        <v>-0.28853305745902991</v>
      </c>
      <c r="Q12">
        <f t="shared" si="16"/>
        <v>0.28625869559525818</v>
      </c>
      <c r="R12">
        <f>C12*P12*delta</f>
        <v>-3.9179034578654584E-2</v>
      </c>
      <c r="S12">
        <f t="shared" si="17"/>
        <v>-0.17027165101826452</v>
      </c>
      <c r="T12">
        <f t="shared" si="18"/>
        <v>3.9169012066117288E-2</v>
      </c>
      <c r="U12">
        <f t="shared" si="19"/>
        <v>-0.17027165101826452</v>
      </c>
      <c r="V12">
        <f t="shared" si="20"/>
        <v>3.9169012066117288E-2</v>
      </c>
      <c r="W12">
        <f>(F12+2*K12+2*P12+U12)/6* delta</f>
        <v>-5.1850027896995887E-2</v>
      </c>
      <c r="X12">
        <f>(G12+2*L12+2*Q12+V12)/6*delta</f>
        <v>-4.1215714866188718E-2</v>
      </c>
      <c r="Y12">
        <f>LEN*SIN(C12)</f>
        <v>6.2796450280801963</v>
      </c>
      <c r="Z12">
        <f>-LEN*COS(C12)</f>
        <v>-7.7824198242775156</v>
      </c>
    </row>
    <row r="13" spans="3:26" x14ac:dyDescent="0.3">
      <c r="C13">
        <f t="shared" si="8"/>
        <v>0.62708490808027573</v>
      </c>
      <c r="D13">
        <f t="shared" si="9"/>
        <v>-0.26873910500350484</v>
      </c>
      <c r="E13">
        <f>GRAV/LEN*SIN(C13)</f>
        <v>-0.58678678361404379</v>
      </c>
      <c r="F13">
        <f t="shared" si="10"/>
        <v>-0.26873910500350484</v>
      </c>
      <c r="G13">
        <f t="shared" si="11"/>
        <v>-0.58678678361404379</v>
      </c>
      <c r="H13">
        <f>C13+F13*delta/2</f>
        <v>0.60021099757992524</v>
      </c>
      <c r="I13">
        <f>D13+G13*delta/2</f>
        <v>-0.32741778336490923</v>
      </c>
      <c r="J13">
        <f>GRAV*SIN(H13)/LEN</f>
        <v>-0.56481660464217986</v>
      </c>
      <c r="K13">
        <f t="shared" si="12"/>
        <v>-0.32741778336490923</v>
      </c>
      <c r="L13">
        <f t="shared" si="13"/>
        <v>-0.56481660464217986</v>
      </c>
      <c r="M13">
        <f>C13+K13*delta/2</f>
        <v>0.59434312974378478</v>
      </c>
      <c r="N13">
        <f>D13+L13*delta/2</f>
        <v>-0.32522076546772283</v>
      </c>
      <c r="O13">
        <f t="shared" si="14"/>
        <v>0.32159906449932651</v>
      </c>
      <c r="P13">
        <f t="shared" si="15"/>
        <v>-0.32522076546772283</v>
      </c>
      <c r="Q13">
        <f t="shared" si="16"/>
        <v>0.32159906449932651</v>
      </c>
      <c r="R13">
        <f>C13*P13*delta</f>
        <v>-4.0788206763824775E-2</v>
      </c>
      <c r="S13">
        <f t="shared" si="17"/>
        <v>-0.20441929210363952</v>
      </c>
      <c r="T13">
        <f t="shared" si="18"/>
        <v>4.0776897965484976E-2</v>
      </c>
      <c r="U13">
        <f t="shared" si="19"/>
        <v>-0.20441929210363952</v>
      </c>
      <c r="V13">
        <f t="shared" si="20"/>
        <v>4.0776897965484976E-2</v>
      </c>
      <c r="W13">
        <f>(F13+2*K13+2*P13+U13)/6* delta</f>
        <v>-5.9281183159080278E-2</v>
      </c>
      <c r="X13">
        <f>(G13+2*L13+2*Q13+V13)/6*delta</f>
        <v>-3.4414832197808852E-2</v>
      </c>
      <c r="Y13">
        <f>LEN*SIN(C13)</f>
        <v>5.8678678361404382</v>
      </c>
      <c r="Z13">
        <f>-LEN*COS(C13)</f>
        <v>-8.0974148379336803</v>
      </c>
    </row>
    <row r="14" spans="3:26" x14ac:dyDescent="0.3">
      <c r="C14">
        <f t="shared" si="8"/>
        <v>0.56780372492119546</v>
      </c>
      <c r="D14">
        <f t="shared" si="9"/>
        <v>-0.30315393720131367</v>
      </c>
      <c r="E14">
        <f>GRAV/LEN*SIN(C14)</f>
        <v>-0.53778170259932867</v>
      </c>
      <c r="F14">
        <f t="shared" si="10"/>
        <v>-0.30315393720131367</v>
      </c>
      <c r="G14">
        <f t="shared" si="11"/>
        <v>-0.53778170259932867</v>
      </c>
      <c r="H14">
        <f>C14+F14*delta/2</f>
        <v>0.5374883312010641</v>
      </c>
      <c r="I14">
        <f>D14+G14*delta/2</f>
        <v>-0.35693210746124654</v>
      </c>
      <c r="J14">
        <f>GRAV*SIN(H14)/LEN</f>
        <v>-0.51198009207709561</v>
      </c>
      <c r="K14">
        <f t="shared" si="12"/>
        <v>-0.35693210746124654</v>
      </c>
      <c r="L14">
        <f t="shared" si="13"/>
        <v>-0.51198009207709561</v>
      </c>
      <c r="M14">
        <f>C14+K14*delta/2</f>
        <v>0.53211051417507083</v>
      </c>
      <c r="N14">
        <f>D14+L14*delta/2</f>
        <v>-0.35435194640902323</v>
      </c>
      <c r="O14">
        <f t="shared" si="14"/>
        <v>0.34940134910165904</v>
      </c>
      <c r="P14">
        <f t="shared" si="15"/>
        <v>-0.35435194640902323</v>
      </c>
      <c r="Q14">
        <f t="shared" si="16"/>
        <v>0.34940134910165904</v>
      </c>
      <c r="R14">
        <f>C14*P14*delta</f>
        <v>-4.0240471020823843E-2</v>
      </c>
      <c r="S14">
        <f t="shared" si="17"/>
        <v>-0.23327366738098188</v>
      </c>
      <c r="T14">
        <f t="shared" si="18"/>
        <v>4.0229611697756629E-2</v>
      </c>
      <c r="U14">
        <f t="shared" si="19"/>
        <v>-0.23327366738098188</v>
      </c>
      <c r="V14">
        <f t="shared" si="20"/>
        <v>4.0229611697756629E-2</v>
      </c>
      <c r="W14">
        <f>(F14+2*K14+2*P14+U14)/6* delta</f>
        <v>-6.5299857077427845E-2</v>
      </c>
      <c r="X14">
        <f>(G14+2*L14+2*Q14+V14)/6*delta</f>
        <v>-2.7423652561748176E-2</v>
      </c>
      <c r="Y14">
        <f>LEN*SIN(C14)</f>
        <v>5.3778170259932869</v>
      </c>
      <c r="Z14">
        <f>-LEN*COS(C14)</f>
        <v>-8.4308412412366494</v>
      </c>
    </row>
    <row r="15" spans="3:26" x14ac:dyDescent="0.3">
      <c r="C15">
        <f t="shared" si="8"/>
        <v>0.50250386784376766</v>
      </c>
      <c r="D15">
        <f t="shared" si="9"/>
        <v>-0.33057758976306184</v>
      </c>
      <c r="E15">
        <f>GRAV/LEN*SIN(C15)</f>
        <v>-0.48162138422171041</v>
      </c>
      <c r="F15">
        <f t="shared" si="10"/>
        <v>-0.33057758976306184</v>
      </c>
      <c r="G15">
        <f t="shared" si="11"/>
        <v>-0.48162138422171041</v>
      </c>
      <c r="H15">
        <f>C15+F15*delta/2</f>
        <v>0.46944610886746146</v>
      </c>
      <c r="I15">
        <f>D15+G15*delta/2</f>
        <v>-0.37873972818523288</v>
      </c>
      <c r="J15">
        <f>GRAV*SIN(H15)/LEN</f>
        <v>-0.45239238416372551</v>
      </c>
      <c r="K15">
        <f t="shared" si="12"/>
        <v>-0.37873972818523288</v>
      </c>
      <c r="L15">
        <f t="shared" si="13"/>
        <v>-0.45239238416372551</v>
      </c>
      <c r="M15">
        <f>C15+K15*delta/2</f>
        <v>0.46462989502524438</v>
      </c>
      <c r="N15">
        <f>D15+L15*delta/2</f>
        <v>-0.3758168281794344</v>
      </c>
      <c r="O15">
        <f t="shared" si="14"/>
        <v>0.36974980529352947</v>
      </c>
      <c r="P15">
        <f t="shared" si="15"/>
        <v>-0.3758168281794344</v>
      </c>
      <c r="Q15">
        <f t="shared" si="16"/>
        <v>0.36974980529352947</v>
      </c>
      <c r="R15">
        <f>C15*P15*delta</f>
        <v>-3.7769881952188493E-2</v>
      </c>
      <c r="S15">
        <f t="shared" si="17"/>
        <v>-0.25662762870435596</v>
      </c>
      <c r="T15">
        <f t="shared" si="18"/>
        <v>3.7760902400503817E-2</v>
      </c>
      <c r="U15">
        <f t="shared" si="19"/>
        <v>-0.25662762870435596</v>
      </c>
      <c r="V15">
        <f t="shared" si="20"/>
        <v>3.7760902400503817E-2</v>
      </c>
      <c r="W15">
        <f>(F15+2*K15+2*P15+U15)/6* delta</f>
        <v>-6.9877277706558424E-2</v>
      </c>
      <c r="X15">
        <f>(G15+2*L15+2*Q15+V15)/6*delta</f>
        <v>-2.0304854652053287E-2</v>
      </c>
      <c r="Y15">
        <f>LEN*SIN(C15)</f>
        <v>4.8162138422171044</v>
      </c>
      <c r="Z15">
        <f>-LEN*COS(C15)</f>
        <v>-8.7637939401857441</v>
      </c>
    </row>
    <row r="16" spans="3:26" x14ac:dyDescent="0.3">
      <c r="C16">
        <f t="shared" si="8"/>
        <v>0.43262659013720922</v>
      </c>
      <c r="D16">
        <f t="shared" si="9"/>
        <v>-0.35088244441511512</v>
      </c>
      <c r="E16">
        <f>GRAV/LEN*SIN(C16)</f>
        <v>-0.41925684216722231</v>
      </c>
      <c r="F16">
        <f t="shared" si="10"/>
        <v>-0.35088244441511512</v>
      </c>
      <c r="G16">
        <f t="shared" si="11"/>
        <v>-0.41925684216722231</v>
      </c>
      <c r="H16">
        <f>C16+F16*delta/2</f>
        <v>0.39753834569569768</v>
      </c>
      <c r="I16">
        <f>D16+G16*delta/2</f>
        <v>-0.39280812863183734</v>
      </c>
      <c r="J16">
        <f>GRAV*SIN(H16)/LEN</f>
        <v>-0.38714983095141753</v>
      </c>
      <c r="K16">
        <f t="shared" si="12"/>
        <v>-0.39280812863183734</v>
      </c>
      <c r="L16">
        <f t="shared" si="13"/>
        <v>-0.38714983095141753</v>
      </c>
      <c r="M16">
        <f>C16+K16*delta/2</f>
        <v>0.39334577727402548</v>
      </c>
      <c r="N16">
        <f>D16+L16*delta/2</f>
        <v>-0.38959742751025689</v>
      </c>
      <c r="O16">
        <f t="shared" si="14"/>
        <v>0.38278417631918743</v>
      </c>
      <c r="P16">
        <f t="shared" si="15"/>
        <v>-0.38959742751025689</v>
      </c>
      <c r="Q16">
        <f t="shared" si="16"/>
        <v>0.38278417631918743</v>
      </c>
      <c r="R16">
        <f>C16*P16*delta</f>
        <v>-3.37100413179982E-2</v>
      </c>
      <c r="S16">
        <f t="shared" si="17"/>
        <v>-0.27432560915127763</v>
      </c>
      <c r="T16">
        <f t="shared" si="18"/>
        <v>3.3703657184966859E-2</v>
      </c>
      <c r="U16">
        <f t="shared" si="19"/>
        <v>-0.27432560915127763</v>
      </c>
      <c r="V16">
        <f t="shared" si="20"/>
        <v>3.3703657184966859E-2</v>
      </c>
      <c r="W16">
        <f>(F16+2*K16+2*P16+U16)/6* delta</f>
        <v>-7.3000638861686049E-2</v>
      </c>
      <c r="X16">
        <f>(G16+2*L16+2*Q16+V16)/6*delta</f>
        <v>-1.3142816474890521E-2</v>
      </c>
      <c r="Y16">
        <f>LEN*SIN(C16)</f>
        <v>4.192568421672223</v>
      </c>
      <c r="Z16">
        <f>-LEN*COS(C16)</f>
        <v>-9.0786766673120862</v>
      </c>
    </row>
    <row r="17" spans="3:26" x14ac:dyDescent="0.3">
      <c r="C17">
        <f t="shared" si="8"/>
        <v>0.35962595127552316</v>
      </c>
      <c r="D17">
        <f t="shared" si="9"/>
        <v>-0.36402526089000564</v>
      </c>
      <c r="E17">
        <f>GRAV/LEN*SIN(C17)</f>
        <v>-0.35192413762633962</v>
      </c>
      <c r="F17">
        <f t="shared" si="10"/>
        <v>-0.36402526089000564</v>
      </c>
      <c r="G17">
        <f t="shared" si="11"/>
        <v>-0.35192413762633962</v>
      </c>
      <c r="H17">
        <f>C17+F17*delta/2</f>
        <v>0.32322342518652258</v>
      </c>
      <c r="I17">
        <f>D17+G17*delta/2</f>
        <v>-0.39921767465263958</v>
      </c>
      <c r="J17">
        <f>GRAV*SIN(H17)/LEN</f>
        <v>-0.31762471042615192</v>
      </c>
      <c r="K17">
        <f t="shared" si="12"/>
        <v>-0.39921767465263958</v>
      </c>
      <c r="L17">
        <f t="shared" si="13"/>
        <v>-0.31762471042615192</v>
      </c>
      <c r="M17">
        <f>C17+K17*delta/2</f>
        <v>0.31970418381025922</v>
      </c>
      <c r="N17">
        <f>D17+L17*delta/2</f>
        <v>-0.39578773193262085</v>
      </c>
      <c r="O17">
        <f t="shared" si="14"/>
        <v>0.38869765385165689</v>
      </c>
      <c r="P17">
        <f t="shared" si="15"/>
        <v>-0.39578773193262085</v>
      </c>
      <c r="Q17">
        <f t="shared" si="16"/>
        <v>0.38869765385165689</v>
      </c>
      <c r="R17">
        <f>C17*P17*delta</f>
        <v>-2.8467107919890107E-2</v>
      </c>
      <c r="S17">
        <f t="shared" si="17"/>
        <v>-0.28628573011967429</v>
      </c>
      <c r="T17">
        <f t="shared" si="18"/>
        <v>2.8463263231060684E-2</v>
      </c>
      <c r="U17">
        <f t="shared" si="19"/>
        <v>-0.28628573011967429</v>
      </c>
      <c r="V17">
        <f t="shared" si="20"/>
        <v>2.8463263231060684E-2</v>
      </c>
      <c r="W17">
        <f>(F17+2*K17+2*P17+U17)/6* delta</f>
        <v>-7.4677393472673367E-2</v>
      </c>
      <c r="X17">
        <f>(G17+2*L17+2*Q17+V17)/6*delta</f>
        <v>-6.0438329181422982E-3</v>
      </c>
      <c r="Y17">
        <f>LEN*SIN(C17)</f>
        <v>3.5192413762633961</v>
      </c>
      <c r="Z17">
        <f>-LEN*COS(C17)</f>
        <v>-9.3602852593067762</v>
      </c>
    </row>
    <row r="18" spans="3:26" x14ac:dyDescent="0.3">
      <c r="C18">
        <f t="shared" si="8"/>
        <v>0.28494855780284978</v>
      </c>
      <c r="D18">
        <f t="shared" si="9"/>
        <v>-0.37006909380814795</v>
      </c>
      <c r="E18">
        <f>GRAV/LEN*SIN(C18)</f>
        <v>-0.28110808381936886</v>
      </c>
      <c r="F18">
        <f t="shared" si="10"/>
        <v>-0.37006909380814795</v>
      </c>
      <c r="G18">
        <f t="shared" si="11"/>
        <v>-0.28110808381936886</v>
      </c>
      <c r="H18">
        <f>C18+F18*delta/2</f>
        <v>0.24794164842203498</v>
      </c>
      <c r="I18">
        <f>D18+G18*delta/2</f>
        <v>-0.39817990219008481</v>
      </c>
      <c r="J18">
        <f>GRAV*SIN(H18)/LEN</f>
        <v>-0.24540907414892416</v>
      </c>
      <c r="K18">
        <f t="shared" si="12"/>
        <v>-0.39817990219008481</v>
      </c>
      <c r="L18">
        <f t="shared" si="13"/>
        <v>-0.24540907414892416</v>
      </c>
      <c r="M18">
        <f>C18+K18*delta/2</f>
        <v>0.2451305675838413</v>
      </c>
      <c r="N18">
        <f>D18+L18*delta/2</f>
        <v>-0.39461000122304035</v>
      </c>
      <c r="O18">
        <f t="shared" si="14"/>
        <v>0.38774127711245882</v>
      </c>
      <c r="P18">
        <f t="shared" si="15"/>
        <v>-0.39461000122304035</v>
      </c>
      <c r="Q18">
        <f t="shared" si="16"/>
        <v>0.38774127711245882</v>
      </c>
      <c r="R18">
        <f>C18*P18*delta</f>
        <v>-2.2488710148617228E-2</v>
      </c>
      <c r="S18">
        <f t="shared" si="17"/>
        <v>-0.29252083838565618</v>
      </c>
      <c r="T18">
        <f t="shared" si="18"/>
        <v>2.2486814615360347E-2</v>
      </c>
      <c r="U18">
        <f t="shared" si="19"/>
        <v>-0.29252083838565618</v>
      </c>
      <c r="V18">
        <f t="shared" si="20"/>
        <v>2.2486814615360347E-2</v>
      </c>
      <c r="W18">
        <f>(F18+2*K18+2*P18+U18)/6* delta</f>
        <v>-7.4938991300668487E-2</v>
      </c>
      <c r="X18">
        <f>(G18+2*L18+2*Q18+V18)/6*delta</f>
        <v>8.6810455743536205E-4</v>
      </c>
      <c r="Y18">
        <f>LEN*SIN(C18)</f>
        <v>2.8110808381936887</v>
      </c>
      <c r="Z18">
        <f>-LEN*COS(C18)</f>
        <v>-9.5967611474465837</v>
      </c>
    </row>
    <row r="19" spans="3:26" x14ac:dyDescent="0.3">
      <c r="C19">
        <f t="shared" si="8"/>
        <v>0.21000956650218128</v>
      </c>
      <c r="D19">
        <f t="shared" si="9"/>
        <v>-0.3692009892507126</v>
      </c>
      <c r="E19">
        <f>GRAV/LEN*SIN(C19)</f>
        <v>-0.20846925617143958</v>
      </c>
      <c r="F19">
        <f t="shared" si="10"/>
        <v>-0.3692009892507126</v>
      </c>
      <c r="G19">
        <f t="shared" si="11"/>
        <v>-0.20846925617143958</v>
      </c>
      <c r="H19">
        <f>C19+F19*delta/2</f>
        <v>0.17308946757711002</v>
      </c>
      <c r="I19">
        <f>D19+G19*delta/2</f>
        <v>-0.39004791486785656</v>
      </c>
      <c r="J19">
        <f>GRAV*SIN(H19)/LEN</f>
        <v>-0.17222646899893704</v>
      </c>
      <c r="K19">
        <f t="shared" si="12"/>
        <v>-0.39004791486785656</v>
      </c>
      <c r="L19">
        <f t="shared" si="13"/>
        <v>-0.17222646899893704</v>
      </c>
      <c r="M19">
        <f>C19+K19*delta/2</f>
        <v>0.17100477501539563</v>
      </c>
      <c r="N19">
        <f>D19+L19*delta/2</f>
        <v>-0.38642363615060632</v>
      </c>
      <c r="O19">
        <f t="shared" si="14"/>
        <v>0.38023273158210202</v>
      </c>
      <c r="P19">
        <f t="shared" si="15"/>
        <v>-0.38642363615060632</v>
      </c>
      <c r="Q19">
        <f t="shared" si="16"/>
        <v>0.38023273158210202</v>
      </c>
      <c r="R19">
        <f>C19*P19*delta</f>
        <v>-1.6230532062837092E-2</v>
      </c>
      <c r="S19">
        <f t="shared" si="17"/>
        <v>-0.29315444293429216</v>
      </c>
      <c r="T19">
        <f t="shared" si="18"/>
        <v>1.6229819470250172E-2</v>
      </c>
      <c r="U19">
        <f t="shared" si="19"/>
        <v>-0.29315444293429216</v>
      </c>
      <c r="V19">
        <f t="shared" si="20"/>
        <v>1.6229819470250172E-2</v>
      </c>
      <c r="W19">
        <f>(F19+2*K19+2*P19+U19)/6* delta</f>
        <v>-7.3843284474064352E-2</v>
      </c>
      <c r="X19">
        <f>(G19+2*L19+2*Q19+V19)/6*delta</f>
        <v>7.459102948838019E-3</v>
      </c>
      <c r="Y19">
        <f>LEN*SIN(C19)</f>
        <v>2.0846925617143959</v>
      </c>
      <c r="Z19">
        <f>-LEN*COS(C19)</f>
        <v>-9.78028920447308</v>
      </c>
    </row>
    <row r="20" spans="3:26" x14ac:dyDescent="0.3">
      <c r="C20">
        <f t="shared" si="8"/>
        <v>0.13616628202811693</v>
      </c>
      <c r="D20">
        <f t="shared" si="9"/>
        <v>-0.36174188630187459</v>
      </c>
      <c r="E20">
        <f>GRAV/LEN*SIN(C20)</f>
        <v>-0.13574588962378945</v>
      </c>
      <c r="F20">
        <f t="shared" si="10"/>
        <v>-0.36174188630187459</v>
      </c>
      <c r="G20">
        <f t="shared" si="11"/>
        <v>-0.13574588962378945</v>
      </c>
      <c r="H20">
        <f>C20+F20*delta/2</f>
        <v>9.9992093397929471E-2</v>
      </c>
      <c r="I20">
        <f>D20+G20*delta/2</f>
        <v>-0.37531647526425355</v>
      </c>
      <c r="J20">
        <f>GRAV*SIN(H20)/LEN</f>
        <v>-9.9825549541714353E-2</v>
      </c>
      <c r="K20">
        <f t="shared" si="12"/>
        <v>-0.37531647526425355</v>
      </c>
      <c r="L20">
        <f t="shared" si="13"/>
        <v>-9.9825549541714353E-2</v>
      </c>
      <c r="M20">
        <f>C20+K20*delta/2</f>
        <v>9.8634634501691576E-2</v>
      </c>
      <c r="N20">
        <f>D20+L20*delta/2</f>
        <v>-0.37172444125604603</v>
      </c>
      <c r="O20">
        <f t="shared" si="14"/>
        <v>0.36656699338436233</v>
      </c>
      <c r="P20">
        <f t="shared" si="15"/>
        <v>-0.37172444125604603</v>
      </c>
      <c r="Q20">
        <f t="shared" si="16"/>
        <v>0.36656699338436233</v>
      </c>
      <c r="R20">
        <f>C20*P20*delta</f>
        <v>-1.012326702096299E-2</v>
      </c>
      <c r="S20">
        <f t="shared" si="17"/>
        <v>-0.28842848762500212</v>
      </c>
      <c r="T20">
        <f t="shared" si="18"/>
        <v>1.0123094115545288E-2</v>
      </c>
      <c r="U20">
        <f t="shared" si="19"/>
        <v>-0.28842848762500212</v>
      </c>
      <c r="V20">
        <f t="shared" si="20"/>
        <v>1.0123094115545288E-2</v>
      </c>
      <c r="W20">
        <f>(F20+2*K20+2*P20+U20)/6* delta</f>
        <v>-7.1475073565582525E-2</v>
      </c>
      <c r="X20">
        <f>(G20+2*L20+2*Q20+V20)/6*delta</f>
        <v>1.3595336405901728E-2</v>
      </c>
      <c r="Y20">
        <f>LEN*SIN(C20)</f>
        <v>1.3574588962378944</v>
      </c>
      <c r="Z20">
        <f>-LEN*COS(C20)</f>
        <v>-9.9074368706050606</v>
      </c>
    </row>
    <row r="21" spans="3:26" x14ac:dyDescent="0.3">
      <c r="C21">
        <f t="shared" si="8"/>
        <v>6.46912084625344E-2</v>
      </c>
      <c r="D21">
        <f t="shared" si="9"/>
        <v>-0.34814654989597288</v>
      </c>
      <c r="E21">
        <f>GRAV/LEN*SIN(C21)</f>
        <v>-6.4646096297932248E-2</v>
      </c>
      <c r="F21">
        <f t="shared" si="10"/>
        <v>-0.34814654989597288</v>
      </c>
      <c r="G21">
        <f t="shared" si="11"/>
        <v>-6.4646096297932248E-2</v>
      </c>
      <c r="H21">
        <f>C21+F21*delta/2</f>
        <v>2.9876553472937113E-2</v>
      </c>
      <c r="I21">
        <f>D21+G21*delta/2</f>
        <v>-0.35461115952576611</v>
      </c>
      <c r="J21">
        <f>GRAV*SIN(H21)/LEN</f>
        <v>-2.9872108993965762E-2</v>
      </c>
      <c r="K21">
        <f t="shared" si="12"/>
        <v>-0.35461115952576611</v>
      </c>
      <c r="L21">
        <f t="shared" si="13"/>
        <v>-2.9872108993965762E-2</v>
      </c>
      <c r="M21">
        <f>C21+K21*delta/2</f>
        <v>2.923009250995779E-2</v>
      </c>
      <c r="N21">
        <f>D21+L21*delta/2</f>
        <v>-0.35113376079536945</v>
      </c>
      <c r="O21">
        <f t="shared" si="14"/>
        <v>0.34722574406230061</v>
      </c>
      <c r="P21">
        <f t="shared" si="15"/>
        <v>-0.35113376079536945</v>
      </c>
      <c r="Q21">
        <f t="shared" si="16"/>
        <v>0.34722574406230061</v>
      </c>
      <c r="R21">
        <f>C21*P21*delta</f>
        <v>-4.5430534635693869E-3</v>
      </c>
      <c r="S21">
        <f t="shared" si="17"/>
        <v>-0.27870140108351277</v>
      </c>
      <c r="T21">
        <f t="shared" si="18"/>
        <v>4.5430378359852929E-3</v>
      </c>
      <c r="U21">
        <f t="shared" si="19"/>
        <v>-0.27870140108351277</v>
      </c>
      <c r="V21">
        <f t="shared" si="20"/>
        <v>4.5430378359852929E-3</v>
      </c>
      <c r="W21">
        <f>(F21+2*K21+2*P21+U21)/6* delta</f>
        <v>-6.7944593054058575E-2</v>
      </c>
      <c r="X21">
        <f>(G21+2*L21+2*Q21+V21)/6*delta</f>
        <v>1.9153473722490759E-2</v>
      </c>
      <c r="Y21">
        <f>LEN*SIN(C21)</f>
        <v>0.64646096297932254</v>
      </c>
      <c r="Z21">
        <f>-LEN*COS(C21)</f>
        <v>-9.9790825341483096</v>
      </c>
    </row>
    <row r="22" spans="3:26" x14ac:dyDescent="0.3">
      <c r="C22">
        <f t="shared" si="8"/>
        <v>-3.2533845915241749E-3</v>
      </c>
      <c r="D22">
        <f t="shared" si="9"/>
        <v>-0.32899307617348211</v>
      </c>
      <c r="E22">
        <f>GRAV/LEN*SIN(C22)</f>
        <v>3.2533788522795502E-3</v>
      </c>
      <c r="F22">
        <f t="shared" si="10"/>
        <v>-0.32899307617348211</v>
      </c>
      <c r="G22">
        <f t="shared" si="11"/>
        <v>3.2533788522795502E-3</v>
      </c>
      <c r="H22">
        <f>C22+F22*delta/2</f>
        <v>-3.6152692208872385E-2</v>
      </c>
      <c r="I22">
        <f>D22+G22*delta/2</f>
        <v>-0.32866773828825419</v>
      </c>
      <c r="J22">
        <f>GRAV*SIN(H22)/LEN</f>
        <v>3.6144817358705138E-2</v>
      </c>
      <c r="K22">
        <f t="shared" si="12"/>
        <v>-0.32866773828825419</v>
      </c>
      <c r="L22">
        <f t="shared" si="13"/>
        <v>3.6144817358705138E-2</v>
      </c>
      <c r="M22">
        <f>C22+K22*delta/2</f>
        <v>-3.6120158420349595E-2</v>
      </c>
      <c r="N22">
        <f>D22+L22*delta/2</f>
        <v>-0.32537859443761158</v>
      </c>
      <c r="O22">
        <f t="shared" si="14"/>
        <v>0.32278236520035086</v>
      </c>
      <c r="P22">
        <f t="shared" si="15"/>
        <v>-0.32537859443761158</v>
      </c>
      <c r="Q22">
        <f t="shared" si="16"/>
        <v>0.32278236520035086</v>
      </c>
      <c r="R22">
        <f>C22*P22*delta</f>
        <v>2.1171634111102384E-4</v>
      </c>
      <c r="S22">
        <f t="shared" si="17"/>
        <v>-0.26443660313341194</v>
      </c>
      <c r="T22">
        <f t="shared" si="18"/>
        <v>-2.1171633952936838E-4</v>
      </c>
      <c r="U22">
        <f t="shared" si="19"/>
        <v>-0.26443660313341194</v>
      </c>
      <c r="V22">
        <f t="shared" si="20"/>
        <v>-2.1171633952936838E-4</v>
      </c>
      <c r="W22">
        <f>(F22+2*K22+2*P22+U22)/6* delta</f>
        <v>-6.3384078158620849E-2</v>
      </c>
      <c r="X22">
        <f>(G22+2*L22+2*Q22+V22)/6*delta</f>
        <v>2.402986758769541E-2</v>
      </c>
      <c r="Y22">
        <f>LEN*SIN(C22)</f>
        <v>-3.2533788522795502E-2</v>
      </c>
      <c r="Z22">
        <f>-LEN*COS(C22)</f>
        <v>-9.9999470774901784</v>
      </c>
    </row>
    <row r="23" spans="3:26" x14ac:dyDescent="0.3">
      <c r="C23">
        <f t="shared" si="8"/>
        <v>-6.6637462750145024E-2</v>
      </c>
      <c r="D23">
        <f t="shared" si="9"/>
        <v>-0.30496320858578668</v>
      </c>
      <c r="E23">
        <f>GRAV/LEN*SIN(C23)</f>
        <v>6.6588155852027278E-2</v>
      </c>
      <c r="F23">
        <f t="shared" si="10"/>
        <v>-0.30496320858578668</v>
      </c>
      <c r="G23">
        <f t="shared" si="11"/>
        <v>6.6588155852027278E-2</v>
      </c>
      <c r="H23">
        <f>C23+F23*delta/2</f>
        <v>-9.7133783608723698E-2</v>
      </c>
      <c r="I23">
        <f>D23+G23*delta/2</f>
        <v>-0.29830439300058398</v>
      </c>
      <c r="J23">
        <f>GRAV*SIN(H23)/LEN</f>
        <v>9.6981113228452612E-2</v>
      </c>
      <c r="K23">
        <f t="shared" si="12"/>
        <v>-0.29830439300058398</v>
      </c>
      <c r="L23">
        <f t="shared" si="13"/>
        <v>9.6981113228452612E-2</v>
      </c>
      <c r="M23">
        <f>C23+K23*delta/2</f>
        <v>-9.6467902050203419E-2</v>
      </c>
      <c r="N23">
        <f>D23+L23*delta/2</f>
        <v>-0.29526509726294142</v>
      </c>
      <c r="O23">
        <f t="shared" si="14"/>
        <v>0.29389990737731958</v>
      </c>
      <c r="P23">
        <f t="shared" si="15"/>
        <v>-0.29526509726294142</v>
      </c>
      <c r="Q23">
        <f t="shared" si="16"/>
        <v>0.29389990737731958</v>
      </c>
      <c r="R23">
        <f>C23*P23*delta</f>
        <v>3.9351433840554414E-3</v>
      </c>
      <c r="S23">
        <f t="shared" si="17"/>
        <v>-0.24618322711032276</v>
      </c>
      <c r="T23">
        <f t="shared" si="18"/>
        <v>-3.9351332278822733E-3</v>
      </c>
      <c r="U23">
        <f t="shared" si="19"/>
        <v>-0.24618322711032276</v>
      </c>
      <c r="V23">
        <f t="shared" si="20"/>
        <v>-3.9351332278822733E-3</v>
      </c>
      <c r="W23">
        <f>(F23+2*K23+2*P23+U23)/6* delta</f>
        <v>-5.7942847207438676E-2</v>
      </c>
      <c r="X23">
        <f>(G23+2*L23+2*Q23+V23)/6*delta</f>
        <v>2.8147168794522975E-2</v>
      </c>
      <c r="Y23">
        <f>LEN*SIN(C23)</f>
        <v>-0.66588155852027275</v>
      </c>
      <c r="Z23">
        <f>-LEN*COS(C23)</f>
        <v>-9.977805457615549</v>
      </c>
    </row>
    <row r="24" spans="3:26" x14ac:dyDescent="0.3">
      <c r="C24">
        <f t="shared" si="8"/>
        <v>-0.12458030995758371</v>
      </c>
      <c r="D24">
        <f t="shared" si="9"/>
        <v>-0.27681603979126368</v>
      </c>
      <c r="E24">
        <f>GRAV/LEN*SIN(C24)</f>
        <v>0.12425830693632053</v>
      </c>
      <c r="F24">
        <f t="shared" si="10"/>
        <v>-0.27681603979126368</v>
      </c>
      <c r="G24">
        <f t="shared" si="11"/>
        <v>0.12425830693632053</v>
      </c>
      <c r="H24">
        <f>C24+F24*delta/2</f>
        <v>-0.15226191393671007</v>
      </c>
      <c r="I24">
        <f>D24+G24*delta/2</f>
        <v>-0.26439020909763161</v>
      </c>
      <c r="J24">
        <f>GRAV*SIN(H24)/LEN</f>
        <v>0.15167426336629466</v>
      </c>
      <c r="K24">
        <f t="shared" si="12"/>
        <v>-0.26439020909763161</v>
      </c>
      <c r="L24">
        <f t="shared" si="13"/>
        <v>0.15167426336629466</v>
      </c>
      <c r="M24">
        <f>C24+K24*delta/2</f>
        <v>-0.15101933086734687</v>
      </c>
      <c r="N24">
        <f>D24+L24*delta/2</f>
        <v>-0.26164861345463419</v>
      </c>
      <c r="O24">
        <f t="shared" si="14"/>
        <v>0.261320714864198</v>
      </c>
      <c r="P24">
        <f t="shared" si="15"/>
        <v>-0.26164861345463419</v>
      </c>
      <c r="Q24">
        <f t="shared" si="16"/>
        <v>0.261320714864198</v>
      </c>
      <c r="R24">
        <f>C24*P24*delta</f>
        <v>6.5192530728300675E-3</v>
      </c>
      <c r="S24">
        <f t="shared" si="17"/>
        <v>-0.22455189681842408</v>
      </c>
      <c r="T24">
        <f t="shared" si="18"/>
        <v>-6.5192068941678002E-3</v>
      </c>
      <c r="U24">
        <f t="shared" si="19"/>
        <v>-0.22455189681842408</v>
      </c>
      <c r="V24">
        <f t="shared" si="20"/>
        <v>-6.5192068941678002E-3</v>
      </c>
      <c r="W24">
        <f>(F24+2*K24+2*P24+U24)/6* delta</f>
        <v>-5.1781519390473985E-2</v>
      </c>
      <c r="X24">
        <f>(G24+2*L24+2*Q24+V24)/6*delta</f>
        <v>3.1457635216771272E-2</v>
      </c>
      <c r="Y24">
        <f>LEN*SIN(C24)</f>
        <v>-1.2425830693632054</v>
      </c>
      <c r="Z24">
        <f>-LEN*COS(C24)</f>
        <v>-9.9224990458922147</v>
      </c>
    </row>
    <row r="25" spans="3:26" x14ac:dyDescent="0.3">
      <c r="C25">
        <f t="shared" si="8"/>
        <v>-0.17636182934805769</v>
      </c>
      <c r="D25">
        <f t="shared" si="9"/>
        <v>-0.2453584045744924</v>
      </c>
      <c r="E25">
        <f>GRAV/LEN*SIN(C25)</f>
        <v>0.17544900523094245</v>
      </c>
      <c r="F25">
        <f t="shared" si="10"/>
        <v>-0.2453584045744924</v>
      </c>
      <c r="G25">
        <f t="shared" si="11"/>
        <v>0.17544900523094245</v>
      </c>
      <c r="H25">
        <f>C25+F25*delta/2</f>
        <v>-0.20089766980550694</v>
      </c>
      <c r="I25">
        <f>D25+G25*delta/2</f>
        <v>-0.22781350405139816</v>
      </c>
      <c r="J25">
        <f>GRAV*SIN(H25)/LEN</f>
        <v>0.19954902680625164</v>
      </c>
      <c r="K25">
        <f t="shared" si="12"/>
        <v>-0.22781350405139816</v>
      </c>
      <c r="L25">
        <f t="shared" si="13"/>
        <v>0.19954902680625164</v>
      </c>
      <c r="M25">
        <f>C25+K25*delta/2</f>
        <v>-0.19914317975319751</v>
      </c>
      <c r="N25">
        <f>D25+L25*delta/2</f>
        <v>-0.22540350189386724</v>
      </c>
      <c r="O25">
        <f t="shared" si="14"/>
        <v>0.22584806265031562</v>
      </c>
      <c r="P25">
        <f t="shared" si="15"/>
        <v>-0.22540350189386724</v>
      </c>
      <c r="Q25">
        <f t="shared" si="16"/>
        <v>0.22584806265031562</v>
      </c>
      <c r="R25">
        <f>C25*P25*delta</f>
        <v>7.9505147870921628E-3</v>
      </c>
      <c r="S25">
        <f t="shared" si="17"/>
        <v>-0.20018879204442927</v>
      </c>
      <c r="T25">
        <f t="shared" si="18"/>
        <v>-7.9504310277754182E-3</v>
      </c>
      <c r="U25">
        <f t="shared" si="19"/>
        <v>-0.20018879204442927</v>
      </c>
      <c r="V25">
        <f t="shared" si="20"/>
        <v>-7.9504310277754182E-3</v>
      </c>
      <c r="W25">
        <f>(F25+2*K25+2*P25+U25)/6* delta</f>
        <v>-4.5066040283648419E-2</v>
      </c>
      <c r="X25">
        <f>(G25+2*L25+2*Q25+V25)/6*delta</f>
        <v>3.3943091770543381E-2</v>
      </c>
      <c r="Y25">
        <f>LEN*SIN(C25)</f>
        <v>-1.7544900523094245</v>
      </c>
      <c r="Z25">
        <f>-LEN*COS(C25)</f>
        <v>-9.8448852028018727</v>
      </c>
    </row>
    <row r="26" spans="3:26" x14ac:dyDescent="0.3">
      <c r="C26">
        <f t="shared" si="8"/>
        <v>-0.2214278696317061</v>
      </c>
      <c r="D26">
        <f t="shared" si="9"/>
        <v>-0.21141531280394901</v>
      </c>
      <c r="E26">
        <f>GRAV/LEN*SIN(C26)</f>
        <v>0.21962285447441449</v>
      </c>
      <c r="F26">
        <f t="shared" si="10"/>
        <v>-0.21141531280394901</v>
      </c>
      <c r="G26">
        <f t="shared" si="11"/>
        <v>0.21962285447441449</v>
      </c>
      <c r="H26">
        <f>C26+F26*delta/2</f>
        <v>-0.242569400912101</v>
      </c>
      <c r="I26">
        <f>D26+G26*delta/2</f>
        <v>-0.18945302735650757</v>
      </c>
      <c r="J26">
        <f>GRAV*SIN(H26)/LEN</f>
        <v>0.24019759572491944</v>
      </c>
      <c r="K26">
        <f t="shared" si="12"/>
        <v>-0.18945302735650757</v>
      </c>
      <c r="L26">
        <f t="shared" si="13"/>
        <v>0.24019759572491944</v>
      </c>
      <c r="M26">
        <f>C26+K26*delta/2</f>
        <v>-0.24037317236735686</v>
      </c>
      <c r="N26">
        <f>D26+L26*delta/2</f>
        <v>-0.18739555323145707</v>
      </c>
      <c r="O26">
        <f t="shared" si="14"/>
        <v>0.18832173729956686</v>
      </c>
      <c r="P26">
        <f t="shared" si="15"/>
        <v>-0.18739555323145707</v>
      </c>
      <c r="Q26">
        <f t="shared" si="16"/>
        <v>0.18832173729956686</v>
      </c>
      <c r="R26">
        <f>C26*P26*delta</f>
        <v>8.2989196260993044E-3</v>
      </c>
      <c r="S26">
        <f t="shared" si="17"/>
        <v>-0.17375096534403564</v>
      </c>
      <c r="T26">
        <f t="shared" si="18"/>
        <v>-8.2988243658026449E-3</v>
      </c>
      <c r="U26">
        <f t="shared" si="19"/>
        <v>-0.17375096534403564</v>
      </c>
      <c r="V26">
        <f t="shared" si="20"/>
        <v>-8.2988243658026449E-3</v>
      </c>
      <c r="W26">
        <f>(F26+2*K26+2*P26+U26)/6* delta</f>
        <v>-3.7962114644130462E-2</v>
      </c>
      <c r="X26">
        <f>(G26+2*L26+2*Q26+V26)/6*delta</f>
        <v>3.5612089871919488E-2</v>
      </c>
      <c r="Y26">
        <f>LEN*SIN(C26)</f>
        <v>-2.196228544744145</v>
      </c>
      <c r="Z26">
        <f>-LEN*COS(C26)</f>
        <v>-9.7558485114956053</v>
      </c>
    </row>
    <row r="27" spans="3:26" x14ac:dyDescent="0.3">
      <c r="C27">
        <f t="shared" si="8"/>
        <v>-0.25938998427583659</v>
      </c>
      <c r="D27">
        <f t="shared" si="9"/>
        <v>-0.17580322293202952</v>
      </c>
      <c r="E27">
        <f>GRAV/LEN*SIN(C27)</f>
        <v>0.25649099101407957</v>
      </c>
      <c r="F27">
        <f t="shared" si="10"/>
        <v>-0.17580322293202952</v>
      </c>
      <c r="G27">
        <f t="shared" si="11"/>
        <v>0.25649099101407957</v>
      </c>
      <c r="H27">
        <f>C27+F27*delta/2</f>
        <v>-0.27697030656903954</v>
      </c>
      <c r="I27">
        <f>D27+G27*delta/2</f>
        <v>-0.15015412383062154</v>
      </c>
      <c r="J27">
        <f>GRAV*SIN(H27)/LEN</f>
        <v>0.27344268133119226</v>
      </c>
      <c r="K27">
        <f t="shared" si="12"/>
        <v>-0.15015412383062154</v>
      </c>
      <c r="L27">
        <f t="shared" si="13"/>
        <v>0.27344268133119226</v>
      </c>
      <c r="M27">
        <f>C27+K27*delta/2</f>
        <v>-0.27440539665889874</v>
      </c>
      <c r="N27">
        <f>D27+L27*delta/2</f>
        <v>-0.1484589547989103</v>
      </c>
      <c r="O27">
        <f t="shared" si="14"/>
        <v>0.1495905238842469</v>
      </c>
      <c r="P27">
        <f t="shared" si="15"/>
        <v>-0.1484589547989103</v>
      </c>
      <c r="Q27">
        <f t="shared" si="16"/>
        <v>0.1495905238842469</v>
      </c>
      <c r="R27">
        <f>C27*P27*delta</f>
        <v>7.7017531901792963E-3</v>
      </c>
      <c r="S27">
        <f t="shared" si="17"/>
        <v>-0.14588511815518013</v>
      </c>
      <c r="T27">
        <f t="shared" si="18"/>
        <v>-7.7016770495866279E-3</v>
      </c>
      <c r="U27">
        <f t="shared" si="19"/>
        <v>-0.14588511815518013</v>
      </c>
      <c r="V27">
        <f t="shared" si="20"/>
        <v>-7.7016770495866279E-3</v>
      </c>
      <c r="W27">
        <f>(F27+2*K27+2*P27+U27)/6* delta</f>
        <v>-3.0630483278209115E-2</v>
      </c>
      <c r="X27">
        <f>(G27+2*L27+2*Q27+V27)/6*delta</f>
        <v>3.6495190813179049E-2</v>
      </c>
      <c r="Y27">
        <f>LEN*SIN(C27)</f>
        <v>-2.5649099101407957</v>
      </c>
      <c r="Z27">
        <f>-LEN*COS(C27)</f>
        <v>-9.6654662149769859</v>
      </c>
    </row>
    <row r="28" spans="3:26" x14ac:dyDescent="0.3">
      <c r="C28">
        <f t="shared" si="8"/>
        <v>-0.2900204675540457</v>
      </c>
      <c r="D28">
        <f t="shared" si="9"/>
        <v>-0.13930803211885046</v>
      </c>
      <c r="E28">
        <f>GRAV/LEN*SIN(C28)</f>
        <v>0.28597183795324954</v>
      </c>
      <c r="F28">
        <f t="shared" si="10"/>
        <v>-0.13930803211885046</v>
      </c>
      <c r="G28">
        <f t="shared" si="11"/>
        <v>0.28597183795324954</v>
      </c>
      <c r="H28">
        <f>C28+F28*delta/2</f>
        <v>-0.30395127076593076</v>
      </c>
      <c r="I28">
        <f>D28+G28*delta/2</f>
        <v>-0.1107108483235255</v>
      </c>
      <c r="J28">
        <f>GRAV*SIN(H28)/LEN</f>
        <v>0.29929268307248363</v>
      </c>
      <c r="K28">
        <f t="shared" si="12"/>
        <v>-0.1107108483235255</v>
      </c>
      <c r="L28">
        <f t="shared" si="13"/>
        <v>0.29929268307248363</v>
      </c>
      <c r="M28">
        <f>C28+K28*delta/2</f>
        <v>-0.30109155238639823</v>
      </c>
      <c r="N28">
        <f>D28+L28*delta/2</f>
        <v>-0.10937876381160209</v>
      </c>
      <c r="O28">
        <f t="shared" si="14"/>
        <v>0.11048482506778159</v>
      </c>
      <c r="P28">
        <f t="shared" si="15"/>
        <v>-0.10937876381160209</v>
      </c>
      <c r="Q28">
        <f t="shared" si="16"/>
        <v>0.11048482506778159</v>
      </c>
      <c r="R28">
        <f>C28*P28*delta</f>
        <v>6.3444160442248758E-3</v>
      </c>
      <c r="S28">
        <f t="shared" si="17"/>
        <v>-0.11721106710529414</v>
      </c>
      <c r="T28">
        <f t="shared" si="18"/>
        <v>-6.3443734821452616E-3</v>
      </c>
      <c r="U28">
        <f t="shared" si="19"/>
        <v>-0.11721106710529414</v>
      </c>
      <c r="V28">
        <f t="shared" si="20"/>
        <v>-6.3443734821452616E-3</v>
      </c>
      <c r="W28">
        <f>(F28+2*K28+2*P28+U28)/6* delta</f>
        <v>-2.3223277449813329E-2</v>
      </c>
      <c r="X28">
        <f>(G28+2*L28+2*Q28+V28)/6*delta</f>
        <v>3.6639416025054487E-2</v>
      </c>
      <c r="Y28">
        <f>LEN*SIN(C28)</f>
        <v>-2.8597183795324952</v>
      </c>
      <c r="Z28">
        <f>-LEN*COS(C28)</f>
        <v>-9.5823802256936155</v>
      </c>
    </row>
    <row r="29" spans="3:26" x14ac:dyDescent="0.3">
      <c r="C29">
        <f t="shared" si="8"/>
        <v>-0.31324374500385904</v>
      </c>
      <c r="D29">
        <f t="shared" si="9"/>
        <v>-0.10266861609379596</v>
      </c>
      <c r="E29">
        <f>GRAV/LEN*SIN(C29)</f>
        <v>0.30814615339150453</v>
      </c>
      <c r="F29">
        <f t="shared" si="10"/>
        <v>-0.10266861609379596</v>
      </c>
      <c r="G29">
        <f t="shared" si="11"/>
        <v>0.30814615339150453</v>
      </c>
      <c r="H29">
        <f>C29+F29*delta/2</f>
        <v>-0.32351060661323866</v>
      </c>
      <c r="I29">
        <f>D29+G29*delta/2</f>
        <v>-7.1854000754645514E-2</v>
      </c>
      <c r="J29">
        <f>GRAV*SIN(H29)/LEN</f>
        <v>0.31789700749384203</v>
      </c>
      <c r="K29">
        <f t="shared" si="12"/>
        <v>-7.1854000754645514E-2</v>
      </c>
      <c r="L29">
        <f t="shared" si="13"/>
        <v>0.31789700749384203</v>
      </c>
      <c r="M29">
        <f>C29+K29*delta/2</f>
        <v>-0.32042914507932357</v>
      </c>
      <c r="N29">
        <f>D29+L29*delta/2</f>
        <v>-7.0878915344411764E-2</v>
      </c>
      <c r="O29">
        <f t="shared" si="14"/>
        <v>7.1792186377371586E-2</v>
      </c>
      <c r="P29">
        <f t="shared" si="15"/>
        <v>-7.0878915344411764E-2</v>
      </c>
      <c r="Q29">
        <f t="shared" si="16"/>
        <v>7.1792186377371586E-2</v>
      </c>
      <c r="R29">
        <f>C29*P29*delta</f>
        <v>4.440475376859006E-3</v>
      </c>
      <c r="S29">
        <f t="shared" si="17"/>
        <v>-8.831017881832165E-2</v>
      </c>
      <c r="T29">
        <f t="shared" si="18"/>
        <v>-4.4404607841231963E-3</v>
      </c>
      <c r="U29">
        <f t="shared" si="19"/>
        <v>-8.831017881832165E-2</v>
      </c>
      <c r="V29">
        <f t="shared" si="20"/>
        <v>-4.4404607841231963E-3</v>
      </c>
      <c r="W29">
        <f>(F29+2*K29+2*P29+U29)/6* delta</f>
        <v>-1.5881487570341073E-2</v>
      </c>
      <c r="X29">
        <f>(G29+2*L29+2*Q29+V29)/6*delta</f>
        <v>3.6102802678326953E-2</v>
      </c>
      <c r="Y29">
        <f>LEN*SIN(C29)</f>
        <v>-3.0814615339150455</v>
      </c>
      <c r="Z29">
        <f>-LEN*COS(C29)</f>
        <v>-9.5133902902699177</v>
      </c>
    </row>
    <row r="30" spans="3:26" x14ac:dyDescent="0.3">
      <c r="C30">
        <f t="shared" si="8"/>
        <v>-0.32912523257420012</v>
      </c>
      <c r="D30">
        <f t="shared" si="9"/>
        <v>-6.6565813415469008E-2</v>
      </c>
      <c r="E30">
        <f>GRAV/LEN*SIN(C30)</f>
        <v>0.32321533749308806</v>
      </c>
      <c r="F30">
        <f t="shared" si="10"/>
        <v>-6.6565813415469008E-2</v>
      </c>
      <c r="G30">
        <f t="shared" si="11"/>
        <v>0.32321533749308806</v>
      </c>
      <c r="H30">
        <f>C30+F30*delta/2</f>
        <v>-0.33578181391574702</v>
      </c>
      <c r="I30">
        <f>D30+G30*delta/2</f>
        <v>-3.4244279666160199E-2</v>
      </c>
      <c r="J30">
        <f>GRAV*SIN(H30)/LEN</f>
        <v>0.32950742244365355</v>
      </c>
      <c r="K30">
        <f t="shared" si="12"/>
        <v>-3.4244279666160199E-2</v>
      </c>
      <c r="L30">
        <f t="shared" si="13"/>
        <v>0.32950742244365355</v>
      </c>
      <c r="M30">
        <f>C30+K30*delta/2</f>
        <v>-0.33254966054081614</v>
      </c>
      <c r="N30">
        <f>D30+L30*delta/2</f>
        <v>-3.3615071171103648E-2</v>
      </c>
      <c r="O30">
        <f t="shared" si="14"/>
        <v>3.4237587181399673E-2</v>
      </c>
      <c r="P30">
        <f t="shared" si="15"/>
        <v>-3.3615071171103648E-2</v>
      </c>
      <c r="Q30">
        <f t="shared" si="16"/>
        <v>3.4237587181399673E-2</v>
      </c>
      <c r="R30">
        <f>C30*P30*delta</f>
        <v>2.2127136234375558E-3</v>
      </c>
      <c r="S30">
        <f t="shared" si="17"/>
        <v>-5.9718295979189075E-2</v>
      </c>
      <c r="T30">
        <f t="shared" si="18"/>
        <v>-2.21271181782622E-3</v>
      </c>
      <c r="U30">
        <f t="shared" si="19"/>
        <v>-5.9718295979189075E-2</v>
      </c>
      <c r="V30">
        <f t="shared" si="20"/>
        <v>-2.21271181782622E-3</v>
      </c>
      <c r="W30">
        <f>(F30+2*K30+2*P30+U30)/6* delta</f>
        <v>-8.733427035639528E-3</v>
      </c>
      <c r="X30">
        <f>(G30+2*L30+2*Q30+V30)/6*delta</f>
        <v>3.4949754830845614E-2</v>
      </c>
      <c r="Y30">
        <f>LEN*SIN(C30)</f>
        <v>-3.2321533749308804</v>
      </c>
      <c r="Z30">
        <f>-LEN*COS(C30)</f>
        <v>-9.4632544381371737</v>
      </c>
    </row>
    <row r="31" spans="3:26" x14ac:dyDescent="0.3">
      <c r="C31">
        <f t="shared" si="8"/>
        <v>-0.33785865960983963</v>
      </c>
      <c r="D31">
        <f t="shared" si="9"/>
        <v>-3.1616058584623394E-2</v>
      </c>
      <c r="E31">
        <f>GRAV/LEN*SIN(C31)</f>
        <v>0.33146757046495101</v>
      </c>
      <c r="F31">
        <f t="shared" si="10"/>
        <v>-3.1616058584623394E-2</v>
      </c>
      <c r="G31">
        <f t="shared" si="11"/>
        <v>0.33146757046495101</v>
      </c>
      <c r="H31">
        <f>C31+F31*delta/2</f>
        <v>-0.34102026546830194</v>
      </c>
      <c r="I31">
        <f>D31+G31*delta/2</f>
        <v>1.5306984618717115E-3</v>
      </c>
      <c r="J31">
        <f>GRAV*SIN(H31)/LEN</f>
        <v>0.3344487784339773</v>
      </c>
      <c r="K31">
        <f t="shared" si="12"/>
        <v>1.5306984618717115E-3</v>
      </c>
      <c r="L31">
        <f t="shared" si="13"/>
        <v>0.3344487784339773</v>
      </c>
      <c r="M31">
        <f>C31+K31*delta/2</f>
        <v>-0.33770558976365245</v>
      </c>
      <c r="N31">
        <f>D31+L31*delta/2</f>
        <v>1.8288192587743377E-3</v>
      </c>
      <c r="O31">
        <f t="shared" si="14"/>
        <v>-1.5306978641243935E-3</v>
      </c>
      <c r="P31">
        <f t="shared" si="15"/>
        <v>1.8288192587743377E-3</v>
      </c>
      <c r="Q31">
        <f t="shared" si="16"/>
        <v>-1.5306978641243935E-3</v>
      </c>
      <c r="R31">
        <f>C31*P31*delta</f>
        <v>-1.2357648468763163E-4</v>
      </c>
      <c r="S31">
        <f t="shared" si="17"/>
        <v>-3.1922198157448275E-2</v>
      </c>
      <c r="T31">
        <f t="shared" si="18"/>
        <v>1.2357648437310586E-4</v>
      </c>
      <c r="U31">
        <f t="shared" si="19"/>
        <v>-3.1922198157448275E-2</v>
      </c>
      <c r="V31">
        <f t="shared" si="20"/>
        <v>1.2357648437310586E-4</v>
      </c>
      <c r="W31">
        <f>(F31+2*K31+2*P31+U31)/6* delta</f>
        <v>-1.893974043359319E-3</v>
      </c>
      <c r="X31">
        <f>(G31+2*L31+2*Q31+V31)/6*delta</f>
        <v>3.3247576936300996E-2</v>
      </c>
      <c r="Y31">
        <f>LEN*SIN(C31)</f>
        <v>-3.3146757046495101</v>
      </c>
      <c r="Z31">
        <f>-LEN*COS(C31)</f>
        <v>-9.4346661293872121</v>
      </c>
    </row>
    <row r="32" spans="3:26" x14ac:dyDescent="0.3">
      <c r="C32">
        <f t="shared" si="8"/>
        <v>-0.33975263365319897</v>
      </c>
      <c r="D32">
        <f t="shared" si="9"/>
        <v>1.6315183516776022E-3</v>
      </c>
      <c r="E32">
        <f>GRAV/LEN*SIN(C32)</f>
        <v>0.33325387616259555</v>
      </c>
      <c r="F32">
        <f t="shared" si="10"/>
        <v>1.6315183516776022E-3</v>
      </c>
      <c r="G32">
        <f t="shared" si="11"/>
        <v>0.33325387616259555</v>
      </c>
      <c r="H32">
        <f>C32+F32*delta/2</f>
        <v>-0.33958948181803122</v>
      </c>
      <c r="I32">
        <f>D32+G32*delta/2</f>
        <v>3.4956905967937157E-2</v>
      </c>
      <c r="J32">
        <f>GRAV*SIN(H32)/LEN</f>
        <v>0.33310004611986416</v>
      </c>
      <c r="K32">
        <f t="shared" si="12"/>
        <v>3.4956905967937157E-2</v>
      </c>
      <c r="L32">
        <f t="shared" si="13"/>
        <v>0.33310004611986416</v>
      </c>
      <c r="M32">
        <f>C32+K32*delta/2</f>
        <v>-0.33625694305640524</v>
      </c>
      <c r="N32">
        <f>D32+L32*delta/2</f>
        <v>3.4941522963664019E-2</v>
      </c>
      <c r="O32">
        <f t="shared" si="14"/>
        <v>-3.4949786932194395E-2</v>
      </c>
      <c r="P32">
        <f t="shared" si="15"/>
        <v>3.4941522963664019E-2</v>
      </c>
      <c r="Q32">
        <f t="shared" si="16"/>
        <v>-3.4949786932194395E-2</v>
      </c>
      <c r="R32">
        <f>C32*P32*delta</f>
        <v>-2.3742948901517161E-3</v>
      </c>
      <c r="S32">
        <f t="shared" si="17"/>
        <v>-5.3584390347612768E-3</v>
      </c>
      <c r="T32">
        <f t="shared" si="18"/>
        <v>2.3742926593929886E-3</v>
      </c>
      <c r="U32">
        <f t="shared" si="19"/>
        <v>-5.3584390347612768E-3</v>
      </c>
      <c r="V32">
        <f t="shared" si="20"/>
        <v>2.3742926593929886E-3</v>
      </c>
      <c r="W32">
        <f>(F32+2*K32+2*P32+U32)/6* delta</f>
        <v>4.5356645726706236E-3</v>
      </c>
      <c r="X32">
        <f>(G32+2*L32+2*Q32+V32)/6*delta</f>
        <v>3.106428957324427E-2</v>
      </c>
      <c r="Y32">
        <f>LEN*SIN(C32)</f>
        <v>-3.3325387616259556</v>
      </c>
      <c r="Z32">
        <f>-LEN*COS(C32)</f>
        <v>-9.428371301675627</v>
      </c>
    </row>
    <row r="33" spans="3:26" ht="15" customHeight="1" x14ac:dyDescent="0.3">
      <c r="C33">
        <f>C32+W32</f>
        <v>-0.33521696908052834</v>
      </c>
      <c r="D33">
        <f>D32+X32</f>
        <v>3.2695807924921869E-2</v>
      </c>
      <c r="E33">
        <f>GRAV/LEN*SIN(C33)</f>
        <v>0.32897406997031792</v>
      </c>
      <c r="F33">
        <f>D33</f>
        <v>3.2695807924921869E-2</v>
      </c>
      <c r="G33">
        <f>E33</f>
        <v>0.32897406997031792</v>
      </c>
      <c r="H33">
        <f>C33+F33*delta/2</f>
        <v>-0.33194738828803616</v>
      </c>
      <c r="I33">
        <f>D33+G33*delta/2</f>
        <v>6.5593214921953663E-2</v>
      </c>
      <c r="J33">
        <f>GRAV*SIN(H33)/LEN</f>
        <v>0.32588472457278245</v>
      </c>
      <c r="K33">
        <f>I33</f>
        <v>6.5593214921953663E-2</v>
      </c>
      <c r="L33">
        <f>J33</f>
        <v>0.32588472457278245</v>
      </c>
      <c r="M33">
        <f>C33+K33*delta/2</f>
        <v>-0.32865764758833299</v>
      </c>
      <c r="N33">
        <f>D33+L33*delta/2</f>
        <v>6.5284280382200105E-2</v>
      </c>
      <c r="O33">
        <f t="shared" si="14"/>
        <v>-6.5546189567825514E-2</v>
      </c>
      <c r="P33">
        <f>N33</f>
        <v>6.5284280382200105E-2</v>
      </c>
      <c r="Q33">
        <f>O33</f>
        <v>-6.5546189567825514E-2</v>
      </c>
      <c r="R33">
        <f>C33*P33*delta</f>
        <v>-4.3768797196649034E-3</v>
      </c>
      <c r="S33">
        <f t="shared" si="17"/>
        <v>1.9586570011356767E-2</v>
      </c>
      <c r="T33">
        <f t="shared" si="18"/>
        <v>4.3768657449753251E-3</v>
      </c>
      <c r="U33">
        <f>S33</f>
        <v>1.9586570011356767E-2</v>
      </c>
      <c r="V33">
        <f>T33</f>
        <v>4.3768657449753251E-3</v>
      </c>
      <c r="W33">
        <f>(F33+2*K33+2*P33+U33)/6* delta</f>
        <v>1.0467912284819541E-2</v>
      </c>
      <c r="X33">
        <f>(G33+2*L33+2*Q33+V33)/6*delta</f>
        <v>2.8467600190840239E-2</v>
      </c>
      <c r="Y33">
        <f>LEN*SIN(C33)</f>
        <v>-3.2897406997031791</v>
      </c>
      <c r="Z33">
        <f>-LEN*COS(C33)</f>
        <v>-9.4433895465937674</v>
      </c>
    </row>
    <row r="34" spans="3:26" x14ac:dyDescent="0.3">
      <c r="C34">
        <f t="shared" ref="C34:C35" si="21">C33+W33</f>
        <v>-0.32474905679570881</v>
      </c>
      <c r="D34">
        <f t="shared" ref="D34:D35" si="22">D33+X33</f>
        <v>6.1163408115762111E-2</v>
      </c>
      <c r="E34">
        <f>GRAV/LEN*SIN(C34)</f>
        <v>0.31907096929582651</v>
      </c>
      <c r="F34">
        <f t="shared" ref="F34:F35" si="23">D34</f>
        <v>6.1163408115762111E-2</v>
      </c>
      <c r="G34">
        <f t="shared" ref="G34:G35" si="24">E34</f>
        <v>0.31907096929582651</v>
      </c>
      <c r="H34">
        <f>C34+F34*delta/2</f>
        <v>-0.31863271598413262</v>
      </c>
      <c r="I34">
        <f>D34+G34*delta/2</f>
        <v>9.3070505045344754E-2</v>
      </c>
      <c r="J34">
        <f>GRAV*SIN(H34)/LEN</f>
        <v>0.31326839257043398</v>
      </c>
      <c r="K34">
        <f t="shared" ref="K34:K35" si="25">I34</f>
        <v>9.3070505045344754E-2</v>
      </c>
      <c r="L34">
        <f t="shared" ref="L34:L35" si="26">J34</f>
        <v>0.31326839257043398</v>
      </c>
      <c r="M34">
        <f>C34+K34*delta/2</f>
        <v>-0.31544200629117436</v>
      </c>
      <c r="N34">
        <f>D34+L34*delta/2</f>
        <v>9.2490247372805506E-2</v>
      </c>
      <c r="O34">
        <f t="shared" ref="O34:O35" si="27">GRAV/LEN*SIN(K34)</f>
        <v>-9.2936198597187714E-2</v>
      </c>
      <c r="P34">
        <f t="shared" ref="P34:P35" si="28">N34</f>
        <v>9.2490247372805506E-2</v>
      </c>
      <c r="Q34">
        <f t="shared" ref="Q34:Q35" si="29">O34</f>
        <v>-9.2936198597187714E-2</v>
      </c>
      <c r="R34">
        <f>C34*P34*delta</f>
        <v>-6.007224119424075E-3</v>
      </c>
      <c r="S34">
        <f t="shared" ref="S34:S35" si="30">D34+Q34*delta</f>
        <v>4.2576168396324568E-2</v>
      </c>
      <c r="T34">
        <f t="shared" ref="T34:T35" si="31">GRAV/LEN*SIN(R34)</f>
        <v>6.0071879892984901E-3</v>
      </c>
      <c r="U34">
        <f t="shared" ref="U34:U35" si="32">S34</f>
        <v>4.2576168396324568E-2</v>
      </c>
      <c r="V34">
        <f t="shared" ref="V34:V35" si="33">T34</f>
        <v>6.0071879892984901E-3</v>
      </c>
      <c r="W34">
        <f>(F34+2*K34+2*P34+U34)/6* delta</f>
        <v>1.5828702711612904E-2</v>
      </c>
      <c r="X34">
        <f>(G34+2*L34+2*Q34+V34)/6*delta</f>
        <v>2.5524751507720586E-2</v>
      </c>
      <c r="Y34">
        <f>LEN*SIN(C34)</f>
        <v>-3.190709692958265</v>
      </c>
      <c r="Z34">
        <f>-LEN*COS(C34)</f>
        <v>-9.4773082494589254</v>
      </c>
    </row>
    <row r="35" spans="3:26" x14ac:dyDescent="0.3">
      <c r="C35">
        <f t="shared" si="21"/>
        <v>-0.30892035408409591</v>
      </c>
      <c r="D35">
        <f t="shared" si="22"/>
        <v>8.6688159623482697E-2</v>
      </c>
      <c r="E35">
        <f>GRAV/LEN*SIN(C35)</f>
        <v>0.30403027580034486</v>
      </c>
      <c r="F35">
        <f t="shared" si="23"/>
        <v>8.6688159623482697E-2</v>
      </c>
      <c r="G35">
        <f t="shared" si="24"/>
        <v>0.30403027580034486</v>
      </c>
      <c r="H35">
        <f>C35+F35*delta/2</f>
        <v>-0.30025153812174765</v>
      </c>
      <c r="I35">
        <f>D35+G35*delta/2</f>
        <v>0.11709118720351719</v>
      </c>
      <c r="J35">
        <f>GRAV*SIN(H35)/LEN</f>
        <v>0.29576050085592465</v>
      </c>
      <c r="K35">
        <f t="shared" si="25"/>
        <v>0.11709118720351719</v>
      </c>
      <c r="L35">
        <f t="shared" si="26"/>
        <v>0.29576050085592465</v>
      </c>
      <c r="M35">
        <f>C35+K35*delta/2</f>
        <v>-0.29721123536374416</v>
      </c>
      <c r="N35">
        <f>D35+L35*delta/2</f>
        <v>0.11626420970907517</v>
      </c>
      <c r="O35">
        <f t="shared" si="27"/>
        <v>-0.11682381044337081</v>
      </c>
      <c r="P35">
        <f t="shared" si="28"/>
        <v>0.11626420970907517</v>
      </c>
      <c r="Q35">
        <f t="shared" si="29"/>
        <v>-0.11682381044337081</v>
      </c>
      <c r="R35">
        <f>C35*P35*delta</f>
        <v>-7.1832761661270164E-3</v>
      </c>
      <c r="S35">
        <f t="shared" si="30"/>
        <v>6.3323397534808534E-2</v>
      </c>
      <c r="T35">
        <f t="shared" si="31"/>
        <v>7.1832143907620775E-3</v>
      </c>
      <c r="U35">
        <f t="shared" si="32"/>
        <v>6.3323397534808534E-2</v>
      </c>
      <c r="V35">
        <f t="shared" si="33"/>
        <v>7.1832143907620775E-3</v>
      </c>
      <c r="W35">
        <f>(F35+2*K35+2*P35+U35)/6* delta</f>
        <v>2.0557411699449201E-2</v>
      </c>
      <c r="X35">
        <f>(G35+2*L35+2*Q35+V35)/6*delta</f>
        <v>2.2302895700540486E-2</v>
      </c>
      <c r="Y35">
        <f>LEN*SIN(C35)</f>
        <v>-3.0403027580034485</v>
      </c>
      <c r="Z35">
        <f>-LEN*COS(C35)</f>
        <v>-9.526623700959151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Лист1</vt:lpstr>
      <vt:lpstr>Лист2</vt:lpstr>
      <vt:lpstr>ANGLE</vt:lpstr>
      <vt:lpstr>delta</vt:lpstr>
      <vt:lpstr>dt</vt:lpstr>
      <vt:lpstr>g</vt:lpstr>
      <vt:lpstr>GRAV</vt:lpstr>
      <vt:lpstr>GRAVITY</vt:lpstr>
      <vt:lpstr>l</vt:lpstr>
      <vt:lpstr>LEN</vt:lpstr>
      <vt:lpstr>LENGTH</vt:lpstr>
      <vt:lpstr>m</vt:lpstr>
      <vt:lpstr>MAS</vt:lpstr>
      <vt:lpstr>MASS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2019-03-23T18:01:12Z</dcterms:created>
  <dcterms:modified xsi:type="dcterms:W3CDTF">2019-03-24T11:45:55Z</dcterms:modified>
</cp:coreProperties>
</file>