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nq\Desktop\通威股份财报分析\"/>
    </mc:Choice>
  </mc:AlternateContent>
  <bookViews>
    <workbookView xWindow="0" yWindow="0" windowWidth="23040" windowHeight="9360" activeTab="2"/>
  </bookViews>
  <sheets>
    <sheet name="投资活动现金流模板" sheetId="1" r:id="rId1"/>
    <sheet name="通威股份投资现金流分析2" sheetId="2" r:id="rId2"/>
    <sheet name="重构通威股份资本负债表为资产资本表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0" i="3" l="1"/>
  <c r="G149" i="3"/>
  <c r="G134" i="3"/>
  <c r="G133" i="3"/>
  <c r="G135" i="3"/>
  <c r="G131" i="3" s="1"/>
  <c r="G88" i="3" l="1"/>
  <c r="G92" i="3" s="1"/>
  <c r="G106" i="3" s="1"/>
  <c r="G81" i="3"/>
  <c r="G63" i="3"/>
  <c r="G71" i="3" s="1"/>
  <c r="G61" i="3"/>
  <c r="G75" i="3" s="1"/>
  <c r="G13" i="3"/>
  <c r="G69" i="3" s="1"/>
  <c r="G37" i="3"/>
  <c r="G45" i="3" s="1"/>
  <c r="G27" i="3"/>
  <c r="G46" i="3" l="1"/>
  <c r="G62" i="3" s="1"/>
  <c r="G66" i="3" s="1"/>
  <c r="B15" i="1"/>
  <c r="G73" i="3" l="1"/>
  <c r="G77" i="3" l="1"/>
  <c r="G74" i="3"/>
  <c r="G70" i="3" l="1"/>
  <c r="G76" i="3"/>
  <c r="G72" i="3"/>
</calcChain>
</file>

<file path=xl/sharedStrings.xml><?xml version="1.0" encoding="utf-8"?>
<sst xmlns="http://schemas.openxmlformats.org/spreadsheetml/2006/main" count="175" uniqueCount="168">
  <si>
    <t>投资活动产生的现金流量</t>
    <phoneticPr fontId="1" type="noConversion"/>
  </si>
  <si>
    <t>(3).长期资产净投资额=(1)-(2)</t>
    <phoneticPr fontId="1" type="noConversion"/>
  </si>
  <si>
    <t>(9).长期扩张性资本=(3)-(4)-(5)-(6)-(7)-(8)</t>
    <phoneticPr fontId="1" type="noConversion"/>
  </si>
  <si>
    <t>(11).长期资产扩张性资本支出比例=(9)/(10)*100%</t>
    <phoneticPr fontId="1" type="noConversion"/>
  </si>
  <si>
    <t>单位：万元</t>
    <phoneticPr fontId="1" type="noConversion"/>
  </si>
  <si>
    <t>(1).处置固定资产、无形资产和其他长期资产收回的现金净额（财报数据）</t>
    <phoneticPr fontId="1" type="noConversion"/>
  </si>
  <si>
    <t>(2).构建固定资产、无形资产和其他长期资产支付的现金（财报数据）</t>
    <phoneticPr fontId="1" type="noConversion"/>
  </si>
  <si>
    <t>(5).无形资产摊销（现金流量补充表）</t>
    <phoneticPr fontId="1" type="noConversion"/>
  </si>
  <si>
    <t>(6).长期待摊费用摊销</t>
    <phoneticPr fontId="1" type="noConversion"/>
  </si>
  <si>
    <t>(4).固定资产折旧、油气资产折耗、生产性生物资产折旧（现金流量补充表）</t>
    <phoneticPr fontId="1" type="noConversion"/>
  </si>
  <si>
    <t>(7).处置固定资产、无形资产和其他长期资产的损失（现金流量补充表）</t>
    <phoneticPr fontId="1" type="noConversion"/>
  </si>
  <si>
    <t>(8).固定资产报废损失（现金流量补充表）</t>
    <phoneticPr fontId="1" type="noConversion"/>
  </si>
  <si>
    <t>(10)期初长期资产净额</t>
    <phoneticPr fontId="1" type="noConversion"/>
  </si>
  <si>
    <t>期初资产净额</t>
    <phoneticPr fontId="1" type="noConversion"/>
  </si>
  <si>
    <t>固定资产</t>
  </si>
  <si>
    <t>在建工程</t>
    <phoneticPr fontId="1" type="noConversion"/>
  </si>
  <si>
    <t>工程物资</t>
    <phoneticPr fontId="1" type="noConversion"/>
  </si>
  <si>
    <t>生产性生物资产</t>
    <phoneticPr fontId="1" type="noConversion"/>
  </si>
  <si>
    <t>油气资产</t>
    <phoneticPr fontId="1" type="noConversion"/>
  </si>
  <si>
    <t>无形资产</t>
    <phoneticPr fontId="1" type="noConversion"/>
  </si>
  <si>
    <t>开发支出</t>
    <phoneticPr fontId="1" type="noConversion"/>
  </si>
  <si>
    <t>其他非流动资产</t>
    <phoneticPr fontId="1" type="noConversion"/>
  </si>
  <si>
    <t>递延所得税资产</t>
    <phoneticPr fontId="1" type="noConversion"/>
  </si>
  <si>
    <t>长期应收款</t>
    <phoneticPr fontId="1" type="noConversion"/>
  </si>
  <si>
    <t>长期股权投资</t>
    <phoneticPr fontId="1" type="noConversion"/>
  </si>
  <si>
    <t>投资性房地产</t>
    <phoneticPr fontId="1" type="noConversion"/>
  </si>
  <si>
    <t>取得和处置子公司的投资决策和活动</t>
    <phoneticPr fontId="1" type="noConversion"/>
  </si>
  <si>
    <t>处置子公司及其他</t>
    <phoneticPr fontId="1" type="noConversion"/>
  </si>
  <si>
    <t>取得子</t>
    <phoneticPr fontId="1" type="noConversion"/>
  </si>
  <si>
    <t>就</t>
    <phoneticPr fontId="1" type="noConversion"/>
  </si>
  <si>
    <t>j</t>
    <phoneticPr fontId="1" type="noConversion"/>
  </si>
  <si>
    <t>投资活动产生的现金流量</t>
    <phoneticPr fontId="1" type="noConversion"/>
  </si>
  <si>
    <t>(1)处置固定资产、无形资产和其他长期资产收回的现金净额</t>
  </si>
  <si>
    <t>(2)购建固定资产、无形资产和其他长期资产支付的现金</t>
  </si>
  <si>
    <t>(3)长期资产净投资额=(2)-(1)</t>
  </si>
  <si>
    <t>项目</t>
  </si>
  <si>
    <t>金融资产：</t>
    <phoneticPr fontId="1" type="noConversion"/>
  </si>
  <si>
    <t>货币资金</t>
    <phoneticPr fontId="1" type="noConversion"/>
  </si>
  <si>
    <t>交易性金融资产</t>
    <phoneticPr fontId="1" type="noConversion"/>
  </si>
  <si>
    <t>发放贷款和垫款</t>
    <phoneticPr fontId="1" type="noConversion"/>
  </si>
  <si>
    <t>可供出售金融资产</t>
    <phoneticPr fontId="1" type="noConversion"/>
  </si>
  <si>
    <t>应收利息</t>
    <phoneticPr fontId="1" type="noConversion"/>
  </si>
  <si>
    <t>应收股利</t>
    <phoneticPr fontId="1" type="noConversion"/>
  </si>
  <si>
    <t>投资性房地产</t>
    <phoneticPr fontId="1" type="noConversion"/>
  </si>
  <si>
    <t>持有至到期资产</t>
    <phoneticPr fontId="1" type="noConversion"/>
  </si>
  <si>
    <t>买入返售金融资产</t>
    <phoneticPr fontId="1" type="noConversion"/>
  </si>
  <si>
    <t>金融资产递延所得税资产（减金融资产递延所得税负债）</t>
    <phoneticPr fontId="1" type="noConversion"/>
  </si>
  <si>
    <t>金融资产合计</t>
    <phoneticPr fontId="1" type="noConversion"/>
  </si>
  <si>
    <t>经营资产：</t>
    <phoneticPr fontId="1" type="noConversion"/>
  </si>
  <si>
    <t>营运资本：</t>
    <phoneticPr fontId="1" type="noConversion"/>
  </si>
  <si>
    <t>应收账款</t>
    <phoneticPr fontId="1" type="noConversion"/>
  </si>
  <si>
    <t>预付款项</t>
    <phoneticPr fontId="1" type="noConversion"/>
  </si>
  <si>
    <t>应收款项融资</t>
    <phoneticPr fontId="1" type="noConversion"/>
  </si>
  <si>
    <t>应收票据</t>
    <phoneticPr fontId="1" type="noConversion"/>
  </si>
  <si>
    <t>应收保费</t>
    <phoneticPr fontId="1" type="noConversion"/>
  </si>
  <si>
    <t>应收分保帐款</t>
    <phoneticPr fontId="1" type="noConversion"/>
  </si>
  <si>
    <t>应收分保合同准备金</t>
    <phoneticPr fontId="1" type="noConversion"/>
  </si>
  <si>
    <t>其他应收款(应收股利，应收利息)</t>
    <phoneticPr fontId="1" type="noConversion"/>
  </si>
  <si>
    <t>存货</t>
    <phoneticPr fontId="1" type="noConversion"/>
  </si>
  <si>
    <t>其他流动资产</t>
    <phoneticPr fontId="1" type="noConversion"/>
  </si>
  <si>
    <t>营运资产小计:</t>
    <phoneticPr fontId="1" type="noConversion"/>
  </si>
  <si>
    <t>应付票据</t>
    <phoneticPr fontId="1" type="noConversion"/>
  </si>
  <si>
    <t>应付账款</t>
    <phoneticPr fontId="1" type="noConversion"/>
  </si>
  <si>
    <t>预收款项</t>
    <phoneticPr fontId="1" type="noConversion"/>
  </si>
  <si>
    <t>卖出回购金融资产款</t>
    <phoneticPr fontId="1" type="noConversion"/>
  </si>
  <si>
    <t>吸收存款以及同业存放</t>
    <phoneticPr fontId="1" type="noConversion"/>
  </si>
  <si>
    <t>代理买卖证券款</t>
    <phoneticPr fontId="1" type="noConversion"/>
  </si>
  <si>
    <t>代理承销证券款</t>
    <phoneticPr fontId="1" type="noConversion"/>
  </si>
  <si>
    <t>应付职工薪酬</t>
    <phoneticPr fontId="1" type="noConversion"/>
  </si>
  <si>
    <t>应交税费</t>
    <phoneticPr fontId="1" type="noConversion"/>
  </si>
  <si>
    <t>长期应付职工薪酬</t>
    <phoneticPr fontId="1" type="noConversion"/>
  </si>
  <si>
    <t>预计负债</t>
    <phoneticPr fontId="1" type="noConversion"/>
  </si>
  <si>
    <t>递延收益-流动负债</t>
    <phoneticPr fontId="1" type="noConversion"/>
  </si>
  <si>
    <t>递延收益-非流动负债</t>
    <phoneticPr fontId="1" type="noConversion"/>
  </si>
  <si>
    <t>专项应付款</t>
    <phoneticPr fontId="1" type="noConversion"/>
  </si>
  <si>
    <t>其他非流动负债</t>
    <phoneticPr fontId="1" type="noConversion"/>
  </si>
  <si>
    <t>营运负债小计：</t>
    <phoneticPr fontId="1" type="noConversion"/>
  </si>
  <si>
    <t>其他应付款项（其他应付款-应付股利-应付利息）</t>
    <phoneticPr fontId="1" type="noConversion"/>
  </si>
  <si>
    <t>其他流动负债</t>
    <phoneticPr fontId="1" type="noConversion"/>
  </si>
  <si>
    <t>长期经营资产</t>
    <phoneticPr fontId="1" type="noConversion"/>
  </si>
  <si>
    <t>固定资产</t>
    <phoneticPr fontId="1" type="noConversion"/>
  </si>
  <si>
    <t>工程物资</t>
    <phoneticPr fontId="1" type="noConversion"/>
  </si>
  <si>
    <t>固定资产清理</t>
    <phoneticPr fontId="1" type="noConversion"/>
  </si>
  <si>
    <t>油气资产</t>
    <phoneticPr fontId="1" type="noConversion"/>
  </si>
  <si>
    <t>无形资产</t>
    <phoneticPr fontId="1" type="noConversion"/>
  </si>
  <si>
    <t>商誉</t>
    <phoneticPr fontId="1" type="noConversion"/>
  </si>
  <si>
    <t>长期待摊费用</t>
    <phoneticPr fontId="1" type="noConversion"/>
  </si>
  <si>
    <t>递延所得税资产（营运类）</t>
    <phoneticPr fontId="1" type="noConversion"/>
  </si>
  <si>
    <t>减：递延所得税负债（营运类）</t>
    <phoneticPr fontId="1" type="noConversion"/>
  </si>
  <si>
    <t>其他非流动资产</t>
    <phoneticPr fontId="1" type="noConversion"/>
  </si>
  <si>
    <t>长期经营资产合计</t>
    <phoneticPr fontId="1" type="noConversion"/>
  </si>
  <si>
    <t>长期股权投资：</t>
    <phoneticPr fontId="1" type="noConversion"/>
  </si>
  <si>
    <t>其他权益投资</t>
    <phoneticPr fontId="1" type="noConversion"/>
  </si>
  <si>
    <t>营运资本合计:</t>
    <phoneticPr fontId="1" type="noConversion"/>
  </si>
  <si>
    <t>经营资产合计：</t>
    <phoneticPr fontId="1" type="noConversion"/>
  </si>
  <si>
    <t>资产合计：</t>
    <phoneticPr fontId="1" type="noConversion"/>
  </si>
  <si>
    <t>项目</t>
    <phoneticPr fontId="1" type="noConversion"/>
  </si>
  <si>
    <t>金融资产</t>
    <phoneticPr fontId="1" type="noConversion"/>
  </si>
  <si>
    <t>金融资产占比</t>
    <phoneticPr fontId="1" type="noConversion"/>
  </si>
  <si>
    <t>长期股权投资占比</t>
    <phoneticPr fontId="1" type="noConversion"/>
  </si>
  <si>
    <t>营运资本</t>
    <phoneticPr fontId="1" type="noConversion"/>
  </si>
  <si>
    <t>营运资本占比</t>
    <phoneticPr fontId="1" type="noConversion"/>
  </si>
  <si>
    <t>长期经营资产占比</t>
    <phoneticPr fontId="1" type="noConversion"/>
  </si>
  <si>
    <t>资产合计</t>
    <phoneticPr fontId="1" type="noConversion"/>
  </si>
  <si>
    <t>长期经营资产</t>
    <phoneticPr fontId="1" type="noConversion"/>
  </si>
  <si>
    <t>短期借款</t>
    <phoneticPr fontId="1" type="noConversion"/>
  </si>
  <si>
    <t>资本结构</t>
    <phoneticPr fontId="1" type="noConversion"/>
  </si>
  <si>
    <t>短期债务</t>
    <phoneticPr fontId="1" type="noConversion"/>
  </si>
  <si>
    <t>应付利息</t>
    <phoneticPr fontId="1" type="noConversion"/>
  </si>
  <si>
    <t>交易性金融负债</t>
    <phoneticPr fontId="1" type="noConversion"/>
  </si>
  <si>
    <t>划分为持有待售的负债</t>
    <phoneticPr fontId="1" type="noConversion"/>
  </si>
  <si>
    <t>一年内到期的非流动负债</t>
    <phoneticPr fontId="1" type="noConversion"/>
  </si>
  <si>
    <t>应付短期债券</t>
    <phoneticPr fontId="1" type="noConversion"/>
  </si>
  <si>
    <t>长期债务：</t>
    <phoneticPr fontId="1" type="noConversion"/>
  </si>
  <si>
    <t>长期借款</t>
    <phoneticPr fontId="1" type="noConversion"/>
  </si>
  <si>
    <t>应付债券</t>
    <phoneticPr fontId="1" type="noConversion"/>
  </si>
  <si>
    <t>长期应付款</t>
    <phoneticPr fontId="1" type="noConversion"/>
  </si>
  <si>
    <t>有息债务合计</t>
    <phoneticPr fontId="1" type="noConversion"/>
  </si>
  <si>
    <t>所有者权益</t>
    <phoneticPr fontId="1" type="noConversion"/>
  </si>
  <si>
    <t>实收资本（或股本）</t>
    <phoneticPr fontId="1" type="noConversion"/>
  </si>
  <si>
    <t>其他权益工具</t>
    <phoneticPr fontId="1" type="noConversion"/>
  </si>
  <si>
    <t>资本公积</t>
    <phoneticPr fontId="1" type="noConversion"/>
  </si>
  <si>
    <t>减：库存股</t>
    <phoneticPr fontId="1" type="noConversion"/>
  </si>
  <si>
    <t>其他综合收益</t>
    <phoneticPr fontId="1" type="noConversion"/>
  </si>
  <si>
    <t>专项储备</t>
    <phoneticPr fontId="1" type="noConversion"/>
  </si>
  <si>
    <t>盈余公积</t>
    <phoneticPr fontId="1" type="noConversion"/>
  </si>
  <si>
    <t>一般风险准备</t>
    <phoneticPr fontId="1" type="noConversion"/>
  </si>
  <si>
    <t>未分配利润</t>
    <phoneticPr fontId="1" type="noConversion"/>
  </si>
  <si>
    <t>归属母公司所有者权益（或股东权益）合计</t>
    <phoneticPr fontId="1" type="noConversion"/>
  </si>
  <si>
    <t>少数股东权益</t>
    <phoneticPr fontId="1" type="noConversion"/>
  </si>
  <si>
    <t>所有者权益合计</t>
    <phoneticPr fontId="1" type="noConversion"/>
  </si>
  <si>
    <t>资本总额</t>
    <phoneticPr fontId="1" type="noConversion"/>
  </si>
  <si>
    <t>金融资产</t>
    <phoneticPr fontId="1" type="noConversion"/>
  </si>
  <si>
    <t>长期股权投资</t>
    <phoneticPr fontId="1" type="noConversion"/>
  </si>
  <si>
    <t>营运资本</t>
    <phoneticPr fontId="1" type="noConversion"/>
  </si>
  <si>
    <t>营运负债</t>
    <phoneticPr fontId="1" type="noConversion"/>
  </si>
  <si>
    <t>长期经营资产</t>
    <phoneticPr fontId="1" type="noConversion"/>
  </si>
  <si>
    <t>资产总计</t>
    <phoneticPr fontId="1" type="noConversion"/>
  </si>
  <si>
    <t>单位：万元</t>
    <phoneticPr fontId="1" type="noConversion"/>
  </si>
  <si>
    <t>占比</t>
    <phoneticPr fontId="1" type="noConversion"/>
  </si>
  <si>
    <t>其中：营运资产</t>
    <phoneticPr fontId="1" type="noConversion"/>
  </si>
  <si>
    <t>经营资产结构分析</t>
    <phoneticPr fontId="1" type="noConversion"/>
  </si>
  <si>
    <t>营运资本</t>
    <phoneticPr fontId="1" type="noConversion"/>
  </si>
  <si>
    <t>其中：营运资产</t>
    <phoneticPr fontId="1" type="noConversion"/>
  </si>
  <si>
    <t>营运负债</t>
    <phoneticPr fontId="1" type="noConversion"/>
  </si>
  <si>
    <t>经营资产合计</t>
    <phoneticPr fontId="1" type="noConversion"/>
  </si>
  <si>
    <t>资本结构分析：资本来源结构分析</t>
    <phoneticPr fontId="1" type="noConversion"/>
  </si>
  <si>
    <t>短期债务</t>
    <phoneticPr fontId="1" type="noConversion"/>
  </si>
  <si>
    <t>长期债务</t>
    <phoneticPr fontId="1" type="noConversion"/>
  </si>
  <si>
    <t>有息债务合计</t>
    <phoneticPr fontId="1" type="noConversion"/>
  </si>
  <si>
    <t>有息债务率</t>
    <phoneticPr fontId="1" type="noConversion"/>
  </si>
  <si>
    <t>股东权益</t>
    <phoneticPr fontId="1" type="noConversion"/>
  </si>
  <si>
    <t>股权资本比率</t>
    <phoneticPr fontId="1" type="noConversion"/>
  </si>
  <si>
    <t>财务杠杆</t>
    <phoneticPr fontId="1" type="noConversion"/>
  </si>
  <si>
    <t>资本总额</t>
    <phoneticPr fontId="1" type="noConversion"/>
  </si>
  <si>
    <t>项目</t>
    <phoneticPr fontId="1" type="noConversion"/>
  </si>
  <si>
    <t>长期股权投资</t>
    <phoneticPr fontId="1" type="noConversion"/>
  </si>
  <si>
    <t>长期经营资产</t>
    <phoneticPr fontId="1" type="noConversion"/>
  </si>
  <si>
    <t>资产总额</t>
    <phoneticPr fontId="1" type="noConversion"/>
  </si>
  <si>
    <t>短期债务</t>
    <phoneticPr fontId="1" type="noConversion"/>
  </si>
  <si>
    <t>长期债务</t>
    <phoneticPr fontId="1" type="noConversion"/>
  </si>
  <si>
    <t>股东权益</t>
    <phoneticPr fontId="1" type="noConversion"/>
  </si>
  <si>
    <t>资本总额</t>
    <phoneticPr fontId="1" type="noConversion"/>
  </si>
  <si>
    <t>长期融资净值</t>
    <phoneticPr fontId="1" type="noConversion"/>
  </si>
  <si>
    <t>短期融资净值</t>
    <phoneticPr fontId="1" type="noConversion"/>
  </si>
  <si>
    <t>通威股份的资产资本结构     单位：万元</t>
    <phoneticPr fontId="1" type="noConversion"/>
  </si>
  <si>
    <t>短融长投资激进型资本结构</t>
    <phoneticPr fontId="1" type="noConversion"/>
  </si>
  <si>
    <t>金融资产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</si>
</sst>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rgb="FF121212"/>
      <name val="Arial"/>
      <family val="2"/>
    </font>
    <font>
      <sz val="9"/>
      <color rgb="FF12121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14" fontId="3" fillId="2" borderId="1" xfId="0" applyNumberFormat="1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4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176" fontId="0" fillId="7" borderId="0" xfId="0" applyNumberFormat="1" applyFont="1" applyFill="1" applyAlignment="1">
      <alignment horizontal="center" vertical="center"/>
    </xf>
    <xf numFmtId="176" fontId="0" fillId="7" borderId="0" xfId="0" applyNumberFormat="1" applyFill="1" applyAlignment="1">
      <alignment horizontal="center" vertical="center"/>
    </xf>
    <xf numFmtId="4" fontId="0" fillId="7" borderId="0" xfId="0" applyNumberFormat="1" applyFill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9" fontId="0" fillId="4" borderId="0" xfId="1" applyFont="1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ill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8" borderId="0" xfId="0" applyFill="1" applyAlignment="1">
      <alignment horizontal="lef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7" workbookViewId="0">
      <selection activeCell="B6" sqref="B6"/>
    </sheetView>
  </sheetViews>
  <sheetFormatPr defaultRowHeight="14.4" x14ac:dyDescent="0.25"/>
  <cols>
    <col min="1" max="1" width="66.44140625" customWidth="1"/>
    <col min="2" max="2" width="35.44140625" customWidth="1"/>
    <col min="3" max="3" width="11.6640625" bestFit="1" customWidth="1"/>
    <col min="4" max="4" width="14.6640625" customWidth="1"/>
    <col min="5" max="5" width="17.77734375" customWidth="1"/>
    <col min="6" max="6" width="20.5546875" customWidth="1"/>
    <col min="8" max="8" width="10.6640625" customWidth="1"/>
  </cols>
  <sheetData>
    <row r="1" spans="1:8" x14ac:dyDescent="0.25">
      <c r="A1" t="s">
        <v>0</v>
      </c>
      <c r="B1" s="2">
        <v>42369</v>
      </c>
      <c r="C1" s="1">
        <v>42735</v>
      </c>
      <c r="D1" s="2">
        <v>43100</v>
      </c>
      <c r="E1" s="2">
        <v>43465</v>
      </c>
      <c r="F1" s="2">
        <v>43830</v>
      </c>
      <c r="H1" t="s">
        <v>4</v>
      </c>
    </row>
    <row r="2" spans="1:8" ht="58.2" customHeight="1" x14ac:dyDescent="0.25">
      <c r="A2" t="s">
        <v>5</v>
      </c>
      <c r="B2" s="4">
        <v>6343</v>
      </c>
    </row>
    <row r="3" spans="1:8" x14ac:dyDescent="0.25">
      <c r="A3" t="s">
        <v>6</v>
      </c>
      <c r="B3" s="4">
        <v>516046.47</v>
      </c>
    </row>
    <row r="4" spans="1:8" x14ac:dyDescent="0.25">
      <c r="A4" s="3" t="s">
        <v>1</v>
      </c>
      <c r="B4" s="4">
        <v>509702.87</v>
      </c>
    </row>
    <row r="5" spans="1:8" x14ac:dyDescent="0.25">
      <c r="A5" t="s">
        <v>9</v>
      </c>
      <c r="B5" s="4">
        <v>147283.57</v>
      </c>
    </row>
    <row r="6" spans="1:8" x14ac:dyDescent="0.25">
      <c r="A6" t="s">
        <v>7</v>
      </c>
      <c r="B6" s="4">
        <v>7317.79</v>
      </c>
    </row>
    <row r="7" spans="1:8" x14ac:dyDescent="0.25">
      <c r="A7" s="3" t="s">
        <v>8</v>
      </c>
      <c r="B7" s="4">
        <v>0</v>
      </c>
    </row>
    <row r="8" spans="1:8" x14ac:dyDescent="0.25">
      <c r="A8" t="s">
        <v>10</v>
      </c>
      <c r="B8" s="4">
        <v>16002.01</v>
      </c>
    </row>
    <row r="9" spans="1:8" x14ac:dyDescent="0.25">
      <c r="A9" s="3" t="s">
        <v>11</v>
      </c>
      <c r="B9" s="4">
        <v>0</v>
      </c>
    </row>
    <row r="10" spans="1:8" x14ac:dyDescent="0.25">
      <c r="A10" t="s">
        <v>2</v>
      </c>
      <c r="B10" s="4">
        <v>339099.5</v>
      </c>
    </row>
    <row r="11" spans="1:8" x14ac:dyDescent="0.25">
      <c r="A11" s="3" t="s">
        <v>12</v>
      </c>
      <c r="B11" s="4">
        <v>3151290.18</v>
      </c>
    </row>
    <row r="12" spans="1:8" x14ac:dyDescent="0.25">
      <c r="A12" t="s">
        <v>3</v>
      </c>
      <c r="B12" s="5">
        <v>0.1076</v>
      </c>
    </row>
    <row r="14" spans="1:8" x14ac:dyDescent="0.25">
      <c r="A14" t="s">
        <v>29</v>
      </c>
    </row>
    <row r="15" spans="1:8" x14ac:dyDescent="0.25">
      <c r="A15" t="s">
        <v>13</v>
      </c>
      <c r="B15" s="4">
        <f>B16+B17+B18+B19+B20+B21+B22+B23+B24+B25+B26</f>
        <v>3150465</v>
      </c>
    </row>
    <row r="16" spans="1:8" x14ac:dyDescent="0.25">
      <c r="A16" t="s">
        <v>14</v>
      </c>
      <c r="B16" s="4">
        <v>1519470</v>
      </c>
    </row>
    <row r="17" spans="1:2" x14ac:dyDescent="0.25">
      <c r="A17" t="s">
        <v>15</v>
      </c>
      <c r="B17" s="4">
        <v>1172495</v>
      </c>
    </row>
    <row r="18" spans="1:2" x14ac:dyDescent="0.25">
      <c r="A18" t="s">
        <v>16</v>
      </c>
      <c r="B18" s="4">
        <v>165154</v>
      </c>
    </row>
    <row r="19" spans="1:2" x14ac:dyDescent="0.25">
      <c r="A19" t="s">
        <v>17</v>
      </c>
    </row>
    <row r="20" spans="1:2" x14ac:dyDescent="0.25">
      <c r="A20" t="s">
        <v>18</v>
      </c>
    </row>
    <row r="21" spans="1:2" x14ac:dyDescent="0.25">
      <c r="A21" t="s">
        <v>19</v>
      </c>
      <c r="B21" s="4">
        <v>161164</v>
      </c>
    </row>
    <row r="22" spans="1:2" x14ac:dyDescent="0.25">
      <c r="A22" t="s">
        <v>20</v>
      </c>
      <c r="B22" s="4">
        <v>0</v>
      </c>
    </row>
    <row r="23" spans="1:2" x14ac:dyDescent="0.25">
      <c r="A23" t="s">
        <v>22</v>
      </c>
      <c r="B23" s="4">
        <v>28956</v>
      </c>
    </row>
    <row r="24" spans="1:2" x14ac:dyDescent="0.25">
      <c r="A24" t="s">
        <v>21</v>
      </c>
      <c r="B24" s="4">
        <v>74912</v>
      </c>
    </row>
    <row r="25" spans="1:2" x14ac:dyDescent="0.25">
      <c r="A25" t="s">
        <v>23</v>
      </c>
      <c r="B25" s="4">
        <v>19440</v>
      </c>
    </row>
    <row r="26" spans="1:2" x14ac:dyDescent="0.25">
      <c r="A26" t="s">
        <v>24</v>
      </c>
      <c r="B26" s="4">
        <v>8874</v>
      </c>
    </row>
    <row r="27" spans="1:2" x14ac:dyDescent="0.25">
      <c r="A27" t="s">
        <v>25</v>
      </c>
      <c r="B27" s="4">
        <v>0</v>
      </c>
    </row>
    <row r="30" spans="1:2" x14ac:dyDescent="0.25">
      <c r="A30" t="s">
        <v>26</v>
      </c>
    </row>
    <row r="31" spans="1:2" x14ac:dyDescent="0.25">
      <c r="A31" t="s">
        <v>27</v>
      </c>
    </row>
    <row r="32" spans="1:2" x14ac:dyDescent="0.25">
      <c r="A32" t="s">
        <v>28</v>
      </c>
    </row>
    <row r="33" spans="1:1" x14ac:dyDescent="0.25">
      <c r="A33" t="s">
        <v>30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C7" sqref="C7"/>
    </sheetView>
  </sheetViews>
  <sheetFormatPr defaultRowHeight="14.4" x14ac:dyDescent="0.25"/>
  <cols>
    <col min="1" max="1" width="39.33203125" customWidth="1"/>
  </cols>
  <sheetData>
    <row r="1" spans="1:6" ht="15" thickBot="1" x14ac:dyDescent="0.3">
      <c r="A1" s="8" t="s">
        <v>31</v>
      </c>
      <c r="B1" s="7">
        <v>42004</v>
      </c>
      <c r="C1" s="7">
        <v>42369</v>
      </c>
      <c r="D1" s="7">
        <v>42735</v>
      </c>
      <c r="E1" s="7">
        <v>43100</v>
      </c>
      <c r="F1" s="7">
        <v>43465</v>
      </c>
    </row>
    <row r="2" spans="1:6" ht="23.4" thickBot="1" x14ac:dyDescent="0.3">
      <c r="A2" s="6" t="s">
        <v>32</v>
      </c>
      <c r="B2" s="6">
        <v>724</v>
      </c>
      <c r="C2" s="6">
        <v>592</v>
      </c>
      <c r="D2" s="9">
        <v>5179</v>
      </c>
      <c r="E2" s="9">
        <v>2137</v>
      </c>
      <c r="F2" s="9">
        <v>2967</v>
      </c>
    </row>
    <row r="3" spans="1:6" ht="23.4" thickBot="1" x14ac:dyDescent="0.3">
      <c r="A3" s="6" t="s">
        <v>33</v>
      </c>
      <c r="B3" s="9">
        <v>46616</v>
      </c>
      <c r="C3" s="9">
        <v>81545</v>
      </c>
      <c r="D3" s="9">
        <v>355985</v>
      </c>
      <c r="E3" s="9">
        <v>432842</v>
      </c>
      <c r="F3" s="9">
        <v>712436</v>
      </c>
    </row>
    <row r="4" spans="1:6" ht="15" thickBot="1" x14ac:dyDescent="0.3">
      <c r="A4" s="6" t="s">
        <v>34</v>
      </c>
      <c r="B4" s="9">
        <v>45892</v>
      </c>
      <c r="C4" s="9">
        <v>80953</v>
      </c>
      <c r="D4" s="9">
        <v>350806</v>
      </c>
      <c r="E4" s="9">
        <v>430705</v>
      </c>
      <c r="F4" s="9">
        <v>709469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"/>
  <sheetViews>
    <sheetView tabSelected="1" topLeftCell="A136" zoomScale="85" zoomScaleNormal="85" workbookViewId="0">
      <selection activeCell="C154" sqref="C154"/>
    </sheetView>
  </sheetViews>
  <sheetFormatPr defaultRowHeight="14.4" x14ac:dyDescent="0.25"/>
  <cols>
    <col min="1" max="1" width="56.5546875" customWidth="1"/>
    <col min="2" max="2" width="26.5546875" customWidth="1"/>
    <col min="3" max="3" width="21.88671875" customWidth="1"/>
    <col min="4" max="4" width="25.33203125" customWidth="1"/>
    <col min="5" max="5" width="23" customWidth="1"/>
    <col min="6" max="6" width="19.5546875" customWidth="1"/>
    <col min="7" max="7" width="31.88671875" customWidth="1"/>
  </cols>
  <sheetData>
    <row r="1" spans="1:7" ht="15" thickBot="1" x14ac:dyDescent="0.3">
      <c r="A1" s="10" t="s">
        <v>35</v>
      </c>
      <c r="B1" s="11">
        <v>42004</v>
      </c>
      <c r="C1" s="11">
        <v>42369</v>
      </c>
      <c r="D1" s="11">
        <v>42735</v>
      </c>
      <c r="E1" s="11">
        <v>43100</v>
      </c>
      <c r="F1" s="11">
        <v>43465</v>
      </c>
      <c r="G1" s="2">
        <v>43830</v>
      </c>
    </row>
    <row r="2" spans="1:7" x14ac:dyDescent="0.25">
      <c r="A2" s="12" t="s">
        <v>36</v>
      </c>
      <c r="G2" s="13"/>
    </row>
    <row r="3" spans="1:7" x14ac:dyDescent="0.25">
      <c r="A3" s="4" t="s">
        <v>37</v>
      </c>
      <c r="G3" s="4">
        <v>2692681748.77</v>
      </c>
    </row>
    <row r="4" spans="1:7" x14ac:dyDescent="0.25">
      <c r="A4" s="4" t="s">
        <v>38</v>
      </c>
      <c r="G4" s="4">
        <v>0</v>
      </c>
    </row>
    <row r="5" spans="1:7" x14ac:dyDescent="0.25">
      <c r="A5" s="4" t="s">
        <v>39</v>
      </c>
      <c r="G5" s="4">
        <v>0</v>
      </c>
    </row>
    <row r="6" spans="1:7" x14ac:dyDescent="0.25">
      <c r="A6" s="4" t="s">
        <v>40</v>
      </c>
      <c r="G6" s="4">
        <v>0</v>
      </c>
    </row>
    <row r="7" spans="1:7" x14ac:dyDescent="0.25">
      <c r="A7" s="4" t="s">
        <v>41</v>
      </c>
      <c r="G7" s="27">
        <v>0</v>
      </c>
    </row>
    <row r="8" spans="1:7" x14ac:dyDescent="0.25">
      <c r="A8" s="4" t="s">
        <v>42</v>
      </c>
      <c r="G8" s="27"/>
    </row>
    <row r="9" spans="1:7" x14ac:dyDescent="0.25">
      <c r="A9" s="4" t="s">
        <v>43</v>
      </c>
      <c r="G9" s="13">
        <v>107112223.47</v>
      </c>
    </row>
    <row r="10" spans="1:7" x14ac:dyDescent="0.25">
      <c r="A10" s="4" t="s">
        <v>44</v>
      </c>
      <c r="G10" s="4">
        <v>0</v>
      </c>
    </row>
    <row r="11" spans="1:7" x14ac:dyDescent="0.25">
      <c r="A11" s="4" t="s">
        <v>45</v>
      </c>
      <c r="G11" s="4">
        <v>0</v>
      </c>
    </row>
    <row r="12" spans="1:7" x14ac:dyDescent="0.25">
      <c r="A12" s="3" t="s">
        <v>46</v>
      </c>
      <c r="G12" s="4">
        <v>102699250.3</v>
      </c>
    </row>
    <row r="13" spans="1:7" x14ac:dyDescent="0.25">
      <c r="A13" s="17" t="s">
        <v>47</v>
      </c>
      <c r="G13" s="20">
        <f>G3+G4+G5+G6+G7+G9+G10+G11+G12</f>
        <v>2902493222.54</v>
      </c>
    </row>
    <row r="14" spans="1:7" x14ac:dyDescent="0.25">
      <c r="A14" s="15" t="s">
        <v>48</v>
      </c>
    </row>
    <row r="15" spans="1:7" x14ac:dyDescent="0.25">
      <c r="A15" s="3" t="s">
        <v>49</v>
      </c>
    </row>
    <row r="16" spans="1:7" x14ac:dyDescent="0.25">
      <c r="A16" s="4" t="s">
        <v>53</v>
      </c>
      <c r="G16" s="13">
        <v>457074006.31</v>
      </c>
    </row>
    <row r="17" spans="1:7" x14ac:dyDescent="0.25">
      <c r="A17" s="4" t="s">
        <v>50</v>
      </c>
      <c r="G17" s="13">
        <v>1672241936.75</v>
      </c>
    </row>
    <row r="18" spans="1:7" x14ac:dyDescent="0.25">
      <c r="A18" s="4" t="s">
        <v>52</v>
      </c>
      <c r="G18" s="13">
        <v>4392541416.8800001</v>
      </c>
    </row>
    <row r="19" spans="1:7" x14ac:dyDescent="0.25">
      <c r="A19" s="4" t="s">
        <v>51</v>
      </c>
      <c r="G19" s="13">
        <v>389875898.14999998</v>
      </c>
    </row>
    <row r="20" spans="1:7" x14ac:dyDescent="0.25">
      <c r="A20" s="4" t="s">
        <v>54</v>
      </c>
      <c r="G20" s="4">
        <v>0</v>
      </c>
    </row>
    <row r="21" spans="1:7" x14ac:dyDescent="0.25">
      <c r="A21" s="4" t="s">
        <v>55</v>
      </c>
      <c r="G21" s="4">
        <v>0</v>
      </c>
    </row>
    <row r="22" spans="1:7" x14ac:dyDescent="0.25">
      <c r="A22" s="4" t="s">
        <v>56</v>
      </c>
      <c r="G22" s="4">
        <v>0</v>
      </c>
    </row>
    <row r="23" spans="1:7" x14ac:dyDescent="0.25">
      <c r="A23" s="4" t="s">
        <v>57</v>
      </c>
      <c r="G23" s="4">
        <v>805398204.89999998</v>
      </c>
    </row>
    <row r="24" spans="1:7" x14ac:dyDescent="0.25">
      <c r="A24" s="4" t="s">
        <v>58</v>
      </c>
      <c r="G24" s="13">
        <v>2415680873.1999998</v>
      </c>
    </row>
    <row r="25" spans="1:7" x14ac:dyDescent="0.25">
      <c r="A25" s="4" t="s">
        <v>59</v>
      </c>
      <c r="G25" s="13">
        <v>917830014.65999997</v>
      </c>
    </row>
    <row r="26" spans="1:7" x14ac:dyDescent="0.25">
      <c r="A26" s="4" t="s">
        <v>23</v>
      </c>
      <c r="G26" s="4">
        <v>0</v>
      </c>
    </row>
    <row r="27" spans="1:7" x14ac:dyDescent="0.25">
      <c r="A27" s="16" t="s">
        <v>60</v>
      </c>
      <c r="G27" s="13">
        <f>SUM(G16:G26)</f>
        <v>11050642350.849998</v>
      </c>
    </row>
    <row r="28" spans="1:7" x14ac:dyDescent="0.25">
      <c r="A28" s="4" t="s">
        <v>61</v>
      </c>
      <c r="G28" s="13">
        <v>5294623239.2399998</v>
      </c>
    </row>
    <row r="29" spans="1:7" x14ac:dyDescent="0.25">
      <c r="A29" s="4" t="s">
        <v>62</v>
      </c>
      <c r="G29" s="13">
        <v>3609038689.71</v>
      </c>
    </row>
    <row r="30" spans="1:7" x14ac:dyDescent="0.25">
      <c r="A30" s="4" t="s">
        <v>63</v>
      </c>
      <c r="G30" s="13">
        <v>1571445278.97</v>
      </c>
    </row>
    <row r="31" spans="1:7" x14ac:dyDescent="0.25">
      <c r="A31" s="4" t="s">
        <v>64</v>
      </c>
      <c r="G31" s="13">
        <v>0</v>
      </c>
    </row>
    <row r="32" spans="1:7" x14ac:dyDescent="0.25">
      <c r="A32" s="4" t="s">
        <v>65</v>
      </c>
      <c r="G32" s="13">
        <v>0</v>
      </c>
    </row>
    <row r="33" spans="1:7" x14ac:dyDescent="0.25">
      <c r="A33" s="4" t="s">
        <v>66</v>
      </c>
      <c r="G33" s="13">
        <v>0</v>
      </c>
    </row>
    <row r="34" spans="1:7" x14ac:dyDescent="0.25">
      <c r="A34" s="4" t="s">
        <v>67</v>
      </c>
      <c r="G34" s="13">
        <v>0</v>
      </c>
    </row>
    <row r="35" spans="1:7" x14ac:dyDescent="0.25">
      <c r="A35" s="4" t="s">
        <v>68</v>
      </c>
      <c r="G35" s="13">
        <v>692632415.16999996</v>
      </c>
    </row>
    <row r="36" spans="1:7" x14ac:dyDescent="0.25">
      <c r="A36" s="4" t="s">
        <v>69</v>
      </c>
      <c r="G36" s="13">
        <v>173544507.36000001</v>
      </c>
    </row>
    <row r="37" spans="1:7" x14ac:dyDescent="0.25">
      <c r="A37" s="4" t="s">
        <v>77</v>
      </c>
      <c r="G37" s="4">
        <f>613261268.85-53828469.22-1188940.27</f>
        <v>558243859.36000001</v>
      </c>
    </row>
    <row r="38" spans="1:7" x14ac:dyDescent="0.25">
      <c r="A38" s="4" t="s">
        <v>70</v>
      </c>
      <c r="G38" s="13">
        <v>0</v>
      </c>
    </row>
    <row r="39" spans="1:7" x14ac:dyDescent="0.25">
      <c r="A39" s="4" t="s">
        <v>71</v>
      </c>
      <c r="G39" s="13">
        <v>0</v>
      </c>
    </row>
    <row r="40" spans="1:7" x14ac:dyDescent="0.25">
      <c r="A40" s="4" t="s">
        <v>72</v>
      </c>
      <c r="G40" s="13">
        <v>0</v>
      </c>
    </row>
    <row r="41" spans="1:7" x14ac:dyDescent="0.25">
      <c r="A41" s="4" t="s">
        <v>73</v>
      </c>
      <c r="G41" s="13">
        <v>544324456.73000002</v>
      </c>
    </row>
    <row r="42" spans="1:7" x14ac:dyDescent="0.25">
      <c r="A42" s="4" t="s">
        <v>74</v>
      </c>
      <c r="G42" s="13">
        <v>0</v>
      </c>
    </row>
    <row r="43" spans="1:7" x14ac:dyDescent="0.25">
      <c r="A43" s="4" t="s">
        <v>78</v>
      </c>
      <c r="G43" s="13">
        <v>1123805086.9200001</v>
      </c>
    </row>
    <row r="44" spans="1:7" x14ac:dyDescent="0.25">
      <c r="A44" s="4" t="s">
        <v>75</v>
      </c>
      <c r="G44" s="13">
        <v>0</v>
      </c>
    </row>
    <row r="45" spans="1:7" x14ac:dyDescent="0.25">
      <c r="A45" s="16" t="s">
        <v>76</v>
      </c>
      <c r="G45" s="13">
        <f>SUM(G28:G44)</f>
        <v>13567657533.460001</v>
      </c>
    </row>
    <row r="46" spans="1:7" x14ac:dyDescent="0.25">
      <c r="A46" s="16" t="s">
        <v>93</v>
      </c>
      <c r="G46" s="14">
        <f>G27-G45</f>
        <v>-2517015182.6100025</v>
      </c>
    </row>
    <row r="47" spans="1:7" x14ac:dyDescent="0.25">
      <c r="A47" s="16" t="s">
        <v>79</v>
      </c>
    </row>
    <row r="48" spans="1:7" x14ac:dyDescent="0.25">
      <c r="A48" s="4" t="s">
        <v>80</v>
      </c>
      <c r="G48" s="13">
        <v>24533684430.23</v>
      </c>
    </row>
    <row r="49" spans="1:7" x14ac:dyDescent="0.25">
      <c r="A49" s="4" t="s">
        <v>15</v>
      </c>
      <c r="G49" s="13">
        <v>3587311808.7600002</v>
      </c>
    </row>
    <row r="50" spans="1:7" x14ac:dyDescent="0.25">
      <c r="A50" s="4" t="s">
        <v>81</v>
      </c>
      <c r="G50" s="4">
        <v>0</v>
      </c>
    </row>
    <row r="51" spans="1:7" x14ac:dyDescent="0.25">
      <c r="A51" s="4" t="s">
        <v>82</v>
      </c>
      <c r="G51" s="13">
        <v>0</v>
      </c>
    </row>
    <row r="52" spans="1:7" x14ac:dyDescent="0.25">
      <c r="A52" s="4" t="s">
        <v>17</v>
      </c>
      <c r="G52" s="4">
        <v>2417050.59</v>
      </c>
    </row>
    <row r="53" spans="1:7" x14ac:dyDescent="0.25">
      <c r="A53" s="4" t="s">
        <v>83</v>
      </c>
      <c r="G53" s="13">
        <v>0</v>
      </c>
    </row>
    <row r="54" spans="1:7" x14ac:dyDescent="0.25">
      <c r="A54" s="4" t="s">
        <v>84</v>
      </c>
      <c r="G54" s="13">
        <v>1709753019.3099999</v>
      </c>
    </row>
    <row r="55" spans="1:7" x14ac:dyDescent="0.25">
      <c r="A55" s="4" t="s">
        <v>20</v>
      </c>
      <c r="G55" s="4">
        <v>0</v>
      </c>
    </row>
    <row r="56" spans="1:7" x14ac:dyDescent="0.25">
      <c r="A56" s="4" t="s">
        <v>85</v>
      </c>
      <c r="G56" s="13">
        <v>635818717.99000001</v>
      </c>
    </row>
    <row r="57" spans="1:7" x14ac:dyDescent="0.25">
      <c r="A57" s="4" t="s">
        <v>86</v>
      </c>
      <c r="G57" s="13">
        <v>607333082.03999996</v>
      </c>
    </row>
    <row r="58" spans="1:7" x14ac:dyDescent="0.25">
      <c r="A58" s="4" t="s">
        <v>87</v>
      </c>
      <c r="G58" s="13">
        <v>244903723.68000001</v>
      </c>
    </row>
    <row r="59" spans="1:7" x14ac:dyDescent="0.25">
      <c r="A59" s="4" t="s">
        <v>88</v>
      </c>
      <c r="G59" s="13">
        <v>142204473.38</v>
      </c>
    </row>
    <row r="60" spans="1:7" x14ac:dyDescent="0.25">
      <c r="A60" s="4" t="s">
        <v>89</v>
      </c>
      <c r="G60" s="13">
        <v>1056166007.39</v>
      </c>
    </row>
    <row r="61" spans="1:7" x14ac:dyDescent="0.25">
      <c r="A61" s="16" t="s">
        <v>90</v>
      </c>
      <c r="G61" s="13">
        <f>SUM(G48:G60)</f>
        <v>32519592313.370003</v>
      </c>
    </row>
    <row r="62" spans="1:7" x14ac:dyDescent="0.25">
      <c r="A62" s="17" t="s">
        <v>94</v>
      </c>
      <c r="G62" s="21">
        <f>G61+G46</f>
        <v>30002577130.760002</v>
      </c>
    </row>
    <row r="63" spans="1:7" x14ac:dyDescent="0.25">
      <c r="A63" s="17" t="s">
        <v>91</v>
      </c>
      <c r="G63" s="22">
        <f>439741224.58+153385357.94</f>
        <v>593126582.51999998</v>
      </c>
    </row>
    <row r="64" spans="1:7" x14ac:dyDescent="0.25">
      <c r="A64" s="19"/>
      <c r="G64" s="23"/>
    </row>
    <row r="65" spans="1:7" x14ac:dyDescent="0.25">
      <c r="A65" s="4" t="s">
        <v>92</v>
      </c>
      <c r="G65" s="13">
        <v>153385357.94</v>
      </c>
    </row>
    <row r="66" spans="1:7" x14ac:dyDescent="0.25">
      <c r="A66" s="3" t="s">
        <v>95</v>
      </c>
      <c r="G66" s="13">
        <f>G62+G13+G63</f>
        <v>33498196935.820004</v>
      </c>
    </row>
    <row r="67" spans="1:7" x14ac:dyDescent="0.25">
      <c r="A67" s="4"/>
    </row>
    <row r="68" spans="1:7" x14ac:dyDescent="0.25">
      <c r="A68" s="24" t="s">
        <v>96</v>
      </c>
    </row>
    <row r="69" spans="1:7" x14ac:dyDescent="0.25">
      <c r="A69" s="4" t="s">
        <v>97</v>
      </c>
      <c r="G69" s="14">
        <f>G13</f>
        <v>2902493222.54</v>
      </c>
    </row>
    <row r="70" spans="1:7" x14ac:dyDescent="0.25">
      <c r="A70" s="4" t="s">
        <v>98</v>
      </c>
      <c r="G70" s="25">
        <f>G69/G77</f>
        <v>8.6646252277427241E-2</v>
      </c>
    </row>
    <row r="71" spans="1:7" x14ac:dyDescent="0.25">
      <c r="A71" s="4" t="s">
        <v>24</v>
      </c>
      <c r="G71" s="13">
        <f>G63</f>
        <v>593126582.51999998</v>
      </c>
    </row>
    <row r="72" spans="1:7" x14ac:dyDescent="0.25">
      <c r="A72" s="4" t="s">
        <v>99</v>
      </c>
      <c r="G72" s="25">
        <f>G71/G77</f>
        <v>1.7706224118760345E-2</v>
      </c>
    </row>
    <row r="73" spans="1:7" x14ac:dyDescent="0.25">
      <c r="A73" s="4" t="s">
        <v>100</v>
      </c>
      <c r="G73" s="14">
        <f>G46</f>
        <v>-2517015182.6100025</v>
      </c>
    </row>
    <row r="74" spans="1:7" x14ac:dyDescent="0.25">
      <c r="A74" s="4" t="s">
        <v>101</v>
      </c>
      <c r="G74" s="25">
        <f>G73/G77</f>
        <v>-7.5138825753290908E-2</v>
      </c>
    </row>
    <row r="75" spans="1:7" x14ac:dyDescent="0.25">
      <c r="A75" s="4" t="s">
        <v>104</v>
      </c>
      <c r="G75" s="13">
        <f>G61</f>
        <v>32519592313.370003</v>
      </c>
    </row>
    <row r="76" spans="1:7" x14ac:dyDescent="0.25">
      <c r="A76" s="4" t="s">
        <v>102</v>
      </c>
      <c r="G76" s="25">
        <f>G75/G77</f>
        <v>0.97078634935710328</v>
      </c>
    </row>
    <row r="77" spans="1:7" x14ac:dyDescent="0.25">
      <c r="A77" s="18" t="s">
        <v>103</v>
      </c>
      <c r="G77" s="26">
        <f>G69+G71+G73+G75</f>
        <v>33498196935.82</v>
      </c>
    </row>
    <row r="79" spans="1:7" x14ac:dyDescent="0.25">
      <c r="A79" s="4"/>
      <c r="G79" s="13"/>
    </row>
    <row r="80" spans="1:7" x14ac:dyDescent="0.25">
      <c r="A80" s="18" t="s">
        <v>106</v>
      </c>
      <c r="G80" s="13"/>
    </row>
    <row r="81" spans="1:7" x14ac:dyDescent="0.25">
      <c r="A81" s="18" t="s">
        <v>107</v>
      </c>
      <c r="G81" s="13">
        <f>SUM(G82:G87)</f>
        <v>4818866751.8899994</v>
      </c>
    </row>
    <row r="82" spans="1:7" x14ac:dyDescent="0.25">
      <c r="A82" s="4" t="s">
        <v>108</v>
      </c>
      <c r="G82" s="13">
        <v>53828469.219999999</v>
      </c>
    </row>
    <row r="83" spans="1:7" x14ac:dyDescent="0.25">
      <c r="A83" s="4" t="s">
        <v>109</v>
      </c>
    </row>
    <row r="84" spans="1:7" x14ac:dyDescent="0.25">
      <c r="A84" s="4" t="s">
        <v>110</v>
      </c>
    </row>
    <row r="85" spans="1:7" x14ac:dyDescent="0.25">
      <c r="A85" s="4" t="s">
        <v>111</v>
      </c>
      <c r="G85" s="13">
        <v>1142185072.8399999</v>
      </c>
    </row>
    <row r="86" spans="1:7" x14ac:dyDescent="0.25">
      <c r="A86" s="4" t="s">
        <v>112</v>
      </c>
    </row>
    <row r="87" spans="1:7" x14ac:dyDescent="0.25">
      <c r="A87" s="4" t="s">
        <v>105</v>
      </c>
      <c r="G87" s="13">
        <v>3622853209.8299999</v>
      </c>
    </row>
    <row r="88" spans="1:7" x14ac:dyDescent="0.25">
      <c r="A88" s="18" t="s">
        <v>113</v>
      </c>
      <c r="G88" s="13">
        <f>SUM(G89:G91)</f>
        <v>10202842811.779999</v>
      </c>
    </row>
    <row r="89" spans="1:7" x14ac:dyDescent="0.25">
      <c r="A89" s="4" t="s">
        <v>114</v>
      </c>
      <c r="G89" s="13">
        <v>4088988505.6999998</v>
      </c>
    </row>
    <row r="90" spans="1:7" x14ac:dyDescent="0.25">
      <c r="A90" s="4" t="s">
        <v>115</v>
      </c>
      <c r="G90" s="13">
        <v>4212346552.3600001</v>
      </c>
    </row>
    <row r="91" spans="1:7" x14ac:dyDescent="0.25">
      <c r="A91" s="4" t="s">
        <v>116</v>
      </c>
      <c r="G91" s="13">
        <v>1901507753.72</v>
      </c>
    </row>
    <row r="92" spans="1:7" x14ac:dyDescent="0.25">
      <c r="A92" s="18" t="s">
        <v>117</v>
      </c>
      <c r="G92" s="14">
        <f>G81+G88</f>
        <v>15021709563.669998</v>
      </c>
    </row>
    <row r="93" spans="1:7" x14ac:dyDescent="0.25">
      <c r="A93" s="18" t="s">
        <v>118</v>
      </c>
    </row>
    <row r="94" spans="1:7" x14ac:dyDescent="0.25">
      <c r="A94" s="4" t="s">
        <v>119</v>
      </c>
      <c r="G94" s="13">
        <v>3882594596</v>
      </c>
    </row>
    <row r="95" spans="1:7" x14ac:dyDescent="0.25">
      <c r="A95" s="4" t="s">
        <v>120</v>
      </c>
      <c r="G95" s="13">
        <v>854235969.85000002</v>
      </c>
    </row>
    <row r="96" spans="1:7" x14ac:dyDescent="0.25">
      <c r="A96" s="4" t="s">
        <v>121</v>
      </c>
      <c r="G96" s="13">
        <v>5672664800.5</v>
      </c>
    </row>
    <row r="97" spans="1:8" x14ac:dyDescent="0.25">
      <c r="A97" s="4" t="s">
        <v>122</v>
      </c>
      <c r="G97" s="4"/>
    </row>
    <row r="98" spans="1:8" x14ac:dyDescent="0.25">
      <c r="A98" s="4" t="s">
        <v>123</v>
      </c>
      <c r="G98" s="13">
        <v>-31800201.050000001</v>
      </c>
    </row>
    <row r="99" spans="1:8" x14ac:dyDescent="0.25">
      <c r="A99" s="4" t="s">
        <v>124</v>
      </c>
      <c r="G99" s="13">
        <v>18057814.870000001</v>
      </c>
    </row>
    <row r="100" spans="1:8" x14ac:dyDescent="0.25">
      <c r="A100" s="4" t="s">
        <v>125</v>
      </c>
      <c r="G100" s="13">
        <v>564141320.53999996</v>
      </c>
    </row>
    <row r="101" spans="1:8" x14ac:dyDescent="0.25">
      <c r="A101" s="4" t="s">
        <v>126</v>
      </c>
      <c r="G101" s="4"/>
    </row>
    <row r="102" spans="1:8" x14ac:dyDescent="0.25">
      <c r="A102" s="4" t="s">
        <v>127</v>
      </c>
      <c r="G102" s="13">
        <v>6617152692.3800001</v>
      </c>
    </row>
    <row r="103" spans="1:8" x14ac:dyDescent="0.25">
      <c r="A103" s="4" t="s">
        <v>128</v>
      </c>
      <c r="G103" s="13">
        <v>17577046993.09</v>
      </c>
    </row>
    <row r="104" spans="1:8" x14ac:dyDescent="0.25">
      <c r="A104" s="4" t="s">
        <v>129</v>
      </c>
      <c r="G104" s="13">
        <v>511143241.73000002</v>
      </c>
    </row>
    <row r="105" spans="1:8" x14ac:dyDescent="0.25">
      <c r="A105" s="4" t="s">
        <v>130</v>
      </c>
      <c r="G105" s="13">
        <v>18088190234.82</v>
      </c>
    </row>
    <row r="106" spans="1:8" x14ac:dyDescent="0.25">
      <c r="A106" s="18" t="s">
        <v>131</v>
      </c>
      <c r="G106" s="26">
        <f>G105+G92</f>
        <v>33109899798.489998</v>
      </c>
    </row>
    <row r="108" spans="1:8" x14ac:dyDescent="0.25">
      <c r="G108" s="4" t="s">
        <v>138</v>
      </c>
      <c r="H108" s="4" t="s">
        <v>139</v>
      </c>
    </row>
    <row r="109" spans="1:8" x14ac:dyDescent="0.25">
      <c r="A109" s="28" t="s">
        <v>132</v>
      </c>
      <c r="B109" s="28"/>
      <c r="C109" s="28"/>
      <c r="D109" s="28"/>
      <c r="E109" s="28"/>
      <c r="F109" s="28"/>
      <c r="G109" s="29">
        <v>290249</v>
      </c>
      <c r="H109" s="29">
        <v>9</v>
      </c>
    </row>
    <row r="110" spans="1:8" x14ac:dyDescent="0.25">
      <c r="A110" s="28" t="s">
        <v>133</v>
      </c>
      <c r="B110" s="28"/>
      <c r="C110" s="28"/>
      <c r="D110" s="28"/>
      <c r="E110" s="28"/>
      <c r="F110" s="28"/>
      <c r="G110" s="29">
        <v>59312</v>
      </c>
      <c r="H110" s="29">
        <v>2</v>
      </c>
    </row>
    <row r="111" spans="1:8" x14ac:dyDescent="0.25">
      <c r="A111" s="28" t="s">
        <v>134</v>
      </c>
      <c r="B111" s="28"/>
      <c r="C111" s="28"/>
      <c r="D111" s="28"/>
      <c r="E111" s="28"/>
      <c r="F111" s="28"/>
      <c r="G111" s="29">
        <v>-251701</v>
      </c>
      <c r="H111" s="29">
        <v>-8</v>
      </c>
    </row>
    <row r="112" spans="1:8" x14ac:dyDescent="0.25">
      <c r="A112" s="29" t="s">
        <v>140</v>
      </c>
      <c r="B112" s="28"/>
      <c r="C112" s="28"/>
      <c r="D112" s="28"/>
      <c r="E112" s="28"/>
      <c r="F112" s="28"/>
      <c r="G112" s="29">
        <v>1105064</v>
      </c>
      <c r="H112" s="29"/>
    </row>
    <row r="113" spans="1:8" x14ac:dyDescent="0.25">
      <c r="A113" s="29" t="s">
        <v>135</v>
      </c>
      <c r="B113" s="28"/>
      <c r="C113" s="28"/>
      <c r="D113" s="28"/>
      <c r="E113" s="28"/>
      <c r="F113" s="28"/>
      <c r="G113" s="29">
        <v>1356765</v>
      </c>
      <c r="H113" s="29"/>
    </row>
    <row r="114" spans="1:8" x14ac:dyDescent="0.25">
      <c r="A114" s="28" t="s">
        <v>136</v>
      </c>
      <c r="B114" s="28"/>
      <c r="C114" s="28"/>
      <c r="D114" s="28"/>
      <c r="E114" s="28"/>
      <c r="F114" s="28"/>
      <c r="G114" s="29">
        <v>3251959</v>
      </c>
      <c r="H114" s="29">
        <v>97</v>
      </c>
    </row>
    <row r="115" spans="1:8" x14ac:dyDescent="0.25">
      <c r="A115" s="28" t="s">
        <v>137</v>
      </c>
      <c r="B115" s="28"/>
      <c r="C115" s="28"/>
      <c r="D115" s="28"/>
      <c r="E115" s="28"/>
      <c r="F115" s="28"/>
      <c r="G115" s="29">
        <v>3349819</v>
      </c>
      <c r="H115" s="29">
        <v>100</v>
      </c>
    </row>
    <row r="116" spans="1:8" x14ac:dyDescent="0.25">
      <c r="A116" s="28"/>
      <c r="B116" s="28"/>
      <c r="C116" s="28"/>
      <c r="D116" s="28"/>
      <c r="E116" s="28"/>
      <c r="F116" s="28"/>
      <c r="G116" s="28"/>
      <c r="H116" s="28"/>
    </row>
    <row r="117" spans="1:8" x14ac:dyDescent="0.25">
      <c r="A117" s="28"/>
      <c r="B117" s="28"/>
      <c r="C117" s="28"/>
      <c r="D117" s="28"/>
      <c r="E117" s="28"/>
      <c r="F117" s="28"/>
      <c r="G117" s="28"/>
      <c r="H117" s="28"/>
    </row>
    <row r="119" spans="1:8" x14ac:dyDescent="0.25">
      <c r="A119" s="32" t="s">
        <v>141</v>
      </c>
      <c r="B119" s="32"/>
      <c r="C119" s="32"/>
      <c r="D119" s="32"/>
      <c r="E119" s="32"/>
      <c r="F119" s="32"/>
      <c r="G119" s="32"/>
      <c r="H119" s="32"/>
    </row>
    <row r="120" spans="1:8" x14ac:dyDescent="0.25">
      <c r="A120" s="29" t="s">
        <v>142</v>
      </c>
      <c r="B120" s="28"/>
      <c r="C120" s="28"/>
      <c r="D120" s="28"/>
      <c r="E120" s="28"/>
      <c r="F120" s="28"/>
      <c r="G120" s="29">
        <v>-251701</v>
      </c>
      <c r="H120" s="29">
        <v>-8</v>
      </c>
    </row>
    <row r="121" spans="1:8" x14ac:dyDescent="0.25">
      <c r="A121" s="29" t="s">
        <v>143</v>
      </c>
      <c r="B121" s="28"/>
      <c r="C121" s="28"/>
      <c r="D121" s="28"/>
      <c r="E121" s="28"/>
      <c r="F121" s="28"/>
      <c r="G121" s="29">
        <v>1105064</v>
      </c>
      <c r="H121" s="28"/>
    </row>
    <row r="122" spans="1:8" x14ac:dyDescent="0.25">
      <c r="A122" s="29" t="s">
        <v>144</v>
      </c>
      <c r="B122" s="28"/>
      <c r="C122" s="28"/>
      <c r="D122" s="28"/>
      <c r="E122" s="28"/>
      <c r="F122" s="28"/>
      <c r="G122" s="29">
        <v>1356765</v>
      </c>
      <c r="H122" s="28"/>
    </row>
    <row r="123" spans="1:8" x14ac:dyDescent="0.25">
      <c r="A123" s="29" t="s">
        <v>136</v>
      </c>
      <c r="B123" s="28"/>
      <c r="C123" s="28"/>
      <c r="D123" s="28"/>
      <c r="E123" s="28"/>
      <c r="F123" s="28"/>
      <c r="G123" s="29">
        <v>3251959</v>
      </c>
      <c r="H123" s="29">
        <v>97</v>
      </c>
    </row>
    <row r="124" spans="1:8" x14ac:dyDescent="0.25">
      <c r="A124" s="29" t="s">
        <v>145</v>
      </c>
      <c r="B124" s="28"/>
      <c r="C124" s="28"/>
      <c r="D124" s="28"/>
      <c r="E124" s="28"/>
      <c r="F124" s="28"/>
      <c r="G124" s="29">
        <v>3000257</v>
      </c>
      <c r="H124" s="29">
        <v>100</v>
      </c>
    </row>
    <row r="125" spans="1:8" x14ac:dyDescent="0.25">
      <c r="A125" s="4"/>
    </row>
    <row r="127" spans="1:8" x14ac:dyDescent="0.25">
      <c r="A127" s="33" t="s">
        <v>146</v>
      </c>
      <c r="B127" s="33"/>
      <c r="C127" s="33"/>
      <c r="D127" s="33"/>
      <c r="E127" s="33"/>
      <c r="F127" s="33"/>
      <c r="G127" s="33"/>
      <c r="H127" s="33"/>
    </row>
    <row r="128" spans="1:8" x14ac:dyDescent="0.25">
      <c r="A128" s="4" t="s">
        <v>147</v>
      </c>
      <c r="G128" s="4">
        <v>481886</v>
      </c>
    </row>
    <row r="129" spans="1:8" x14ac:dyDescent="0.25">
      <c r="A129" s="4" t="s">
        <v>148</v>
      </c>
      <c r="G129" s="4">
        <v>1020284</v>
      </c>
    </row>
    <row r="130" spans="1:8" x14ac:dyDescent="0.25">
      <c r="A130" s="4" t="s">
        <v>149</v>
      </c>
      <c r="G130" s="4">
        <v>1502170</v>
      </c>
    </row>
    <row r="131" spans="1:8" x14ac:dyDescent="0.25">
      <c r="A131" s="4" t="s">
        <v>150</v>
      </c>
      <c r="G131" s="30">
        <f>G130/G135</f>
        <v>0.45369223515994767</v>
      </c>
    </row>
    <row r="132" spans="1:8" x14ac:dyDescent="0.25">
      <c r="A132" s="4" t="s">
        <v>151</v>
      </c>
      <c r="G132" s="4">
        <v>1808819</v>
      </c>
    </row>
    <row r="133" spans="1:8" x14ac:dyDescent="0.25">
      <c r="A133" s="4" t="s">
        <v>152</v>
      </c>
      <c r="G133" s="30">
        <f>G132/G135</f>
        <v>0.54630776484005228</v>
      </c>
    </row>
    <row r="134" spans="1:8" x14ac:dyDescent="0.25">
      <c r="A134" s="4" t="s">
        <v>153</v>
      </c>
      <c r="G134" s="4">
        <f>G135/G132</f>
        <v>1.8304700470306869</v>
      </c>
    </row>
    <row r="135" spans="1:8" x14ac:dyDescent="0.25">
      <c r="A135" s="4" t="s">
        <v>154</v>
      </c>
      <c r="G135" s="4">
        <f>G130+G132</f>
        <v>3310989</v>
      </c>
    </row>
    <row r="138" spans="1:8" x14ac:dyDescent="0.25">
      <c r="A138" s="31" t="s">
        <v>165</v>
      </c>
      <c r="B138" s="31"/>
      <c r="C138" s="31"/>
      <c r="D138" s="31"/>
      <c r="E138" s="31"/>
      <c r="F138" s="31"/>
      <c r="G138" s="31"/>
      <c r="H138" s="31"/>
    </row>
    <row r="139" spans="1:8" x14ac:dyDescent="0.25">
      <c r="A139" s="4" t="s">
        <v>155</v>
      </c>
    </row>
    <row r="140" spans="1:8" x14ac:dyDescent="0.25">
      <c r="A140" s="29" t="s">
        <v>167</v>
      </c>
      <c r="B140" s="28"/>
      <c r="C140" s="28"/>
      <c r="D140" s="28"/>
      <c r="E140" s="28"/>
      <c r="F140" s="28"/>
      <c r="G140" s="29">
        <v>290249</v>
      </c>
    </row>
    <row r="141" spans="1:8" x14ac:dyDescent="0.25">
      <c r="A141" s="29" t="s">
        <v>156</v>
      </c>
      <c r="B141" s="28"/>
      <c r="C141" s="28"/>
      <c r="D141" s="28"/>
      <c r="E141" s="28"/>
      <c r="F141" s="28"/>
      <c r="G141" s="29">
        <v>59312</v>
      </c>
    </row>
    <row r="142" spans="1:8" x14ac:dyDescent="0.25">
      <c r="A142" s="29" t="s">
        <v>134</v>
      </c>
      <c r="B142" s="28"/>
      <c r="C142" s="28"/>
      <c r="D142" s="28"/>
      <c r="E142" s="28"/>
      <c r="F142" s="28"/>
      <c r="G142" s="29">
        <v>-251701</v>
      </c>
    </row>
    <row r="143" spans="1:8" x14ac:dyDescent="0.25">
      <c r="A143" s="29" t="s">
        <v>157</v>
      </c>
      <c r="B143" s="28"/>
      <c r="C143" s="28"/>
      <c r="D143" s="28"/>
      <c r="E143" s="28"/>
      <c r="F143" s="28"/>
      <c r="G143" s="29">
        <v>3251959</v>
      </c>
    </row>
    <row r="144" spans="1:8" x14ac:dyDescent="0.25">
      <c r="A144" s="34" t="s">
        <v>158</v>
      </c>
      <c r="B144" s="28"/>
      <c r="C144" s="28"/>
      <c r="D144" s="28"/>
      <c r="E144" s="28"/>
      <c r="F144" s="28"/>
      <c r="G144" s="29">
        <v>3349819</v>
      </c>
    </row>
    <row r="145" spans="1:8" x14ac:dyDescent="0.25">
      <c r="A145" s="29" t="s">
        <v>159</v>
      </c>
      <c r="B145" s="28"/>
      <c r="C145" s="28"/>
      <c r="D145" s="28"/>
      <c r="E145" s="28"/>
      <c r="F145" s="28"/>
      <c r="G145" s="29">
        <v>481886</v>
      </c>
    </row>
    <row r="146" spans="1:8" x14ac:dyDescent="0.25">
      <c r="A146" s="29" t="s">
        <v>160</v>
      </c>
      <c r="B146" s="28"/>
      <c r="C146" s="28"/>
      <c r="D146" s="28"/>
      <c r="E146" s="28"/>
      <c r="F146" s="28"/>
      <c r="G146" s="29">
        <v>1020284</v>
      </c>
    </row>
    <row r="147" spans="1:8" x14ac:dyDescent="0.25">
      <c r="A147" s="29" t="s">
        <v>161</v>
      </c>
      <c r="B147" s="28"/>
      <c r="C147" s="28"/>
      <c r="D147" s="28"/>
      <c r="E147" s="28"/>
      <c r="F147" s="28"/>
      <c r="G147" s="29">
        <v>1808819</v>
      </c>
    </row>
    <row r="148" spans="1:8" x14ac:dyDescent="0.25">
      <c r="A148" s="34" t="s">
        <v>162</v>
      </c>
      <c r="B148" s="28"/>
      <c r="C148" s="28"/>
      <c r="D148" s="28"/>
      <c r="E148" s="28"/>
      <c r="F148" s="28"/>
      <c r="G148" s="29">
        <v>3310989</v>
      </c>
    </row>
    <row r="149" spans="1:8" x14ac:dyDescent="0.25">
      <c r="A149" s="29" t="s">
        <v>163</v>
      </c>
      <c r="B149" s="28"/>
      <c r="C149" s="28"/>
      <c r="D149" s="28"/>
      <c r="E149" s="28"/>
      <c r="F149" s="28"/>
      <c r="G149" s="29">
        <f>G146+G147-G143-G141-G142</f>
        <v>-230467</v>
      </c>
      <c r="H149" t="s">
        <v>166</v>
      </c>
    </row>
    <row r="150" spans="1:8" x14ac:dyDescent="0.25">
      <c r="A150" s="29" t="s">
        <v>164</v>
      </c>
      <c r="B150" s="28"/>
      <c r="C150" s="28"/>
      <c r="D150" s="28"/>
      <c r="E150" s="28"/>
      <c r="F150" s="28"/>
      <c r="G150" s="29">
        <f>G145-G140</f>
        <v>191637</v>
      </c>
    </row>
    <row r="151" spans="1:8" x14ac:dyDescent="0.25">
      <c r="G151" s="4"/>
    </row>
  </sheetData>
  <mergeCells count="4">
    <mergeCell ref="G7:G8"/>
    <mergeCell ref="A119:H119"/>
    <mergeCell ref="A127:H127"/>
    <mergeCell ref="A138:H138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投资活动现金流模板</vt:lpstr>
      <vt:lpstr>通威股份投资现金流分析2</vt:lpstr>
      <vt:lpstr>重构通威股份资本负债表为资产资本表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lnq</dc:creator>
  <cp:lastModifiedBy>lnq</cp:lastModifiedBy>
  <dcterms:created xsi:type="dcterms:W3CDTF">2021-01-27T13:05:01Z</dcterms:created>
  <dcterms:modified xsi:type="dcterms:W3CDTF">2021-02-05T13:55:12Z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809cdde8</vt:lpwstr>
  </property>
</Properties>
</file>