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\Desktop\Portfolio Website\Files\"/>
    </mc:Choice>
  </mc:AlternateContent>
  <xr:revisionPtr revIDLastSave="0" documentId="13_ncr:1_{77646E7A-0190-42E5-B522-642B60E08948}" xr6:coauthVersionLast="47" xr6:coauthVersionMax="47" xr10:uidLastSave="{00000000-0000-0000-0000-000000000000}"/>
  <bookViews>
    <workbookView xWindow="-38520" yWindow="-120" windowWidth="38640" windowHeight="21240" xr2:uid="{C7219A87-D2C8-44C5-9288-95ABA0A8E17B}"/>
  </bookViews>
  <sheets>
    <sheet name="Method I" sheetId="1" r:id="rId1"/>
    <sheet name="Method II" sheetId="9" r:id="rId2"/>
    <sheet name="Result" sheetId="10" r:id="rId3"/>
  </sheets>
  <definedNames>
    <definedName name="_xlnm._FilterDatabase" localSheetId="1" hidden="1">'Method II'!$A$1:$B$178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1" i="10"/>
  <c r="B3" i="10"/>
  <c r="B5" i="10" s="1"/>
  <c r="Q25" i="1"/>
  <c r="Q31" i="1" s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E19" i="9"/>
  <c r="A87" i="9" l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G19" i="9"/>
  <c r="G25" i="9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<sst xmlns="http://schemas.openxmlformats.org/spreadsheetml/2006/main" count="55" uniqueCount="35">
  <si>
    <t>Date</t>
  </si>
  <si>
    <t>S&amp;P 500</t>
  </si>
  <si>
    <t>Inflation Rate</t>
  </si>
  <si>
    <t>War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</si>
  <si>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</si>
  <si>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</si>
  <si>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</si>
  <si>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</si>
  <si>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</si>
  <si>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</si>
  <si>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</si>
  <si>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</si>
  <si>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</si>
  <si>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</si>
  <si>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</si>
  <si>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</si>
  <si>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</si>
  <si>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</si>
  <si>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</si>
  <si>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</si>
  <si>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</si>
  <si>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</si>
  <si>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</si>
  <si>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</si>
  <si>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</si>
  <si>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</si>
  <si>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CCI</t>
  </si>
  <si>
    <t>EFFR</t>
  </si>
  <si>
    <t>GDP</t>
  </si>
  <si>
    <t>Current</t>
  </si>
  <si>
    <t>Upside</t>
  </si>
  <si>
    <t>Number</t>
  </si>
  <si>
    <t>Method 1</t>
  </si>
  <si>
    <t>Method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</si>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</sst>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0" xfId="0" applyFont="1"/>
    <xf numFmtId="2" fontId="0" fillId="0" borderId="0" xfId="0" applyNumberFormat="1"/>
    <xf numFmtId="0" fontId="6" fillId="0" borderId="0" xfId="0" applyFont="1"/>
    <xf numFmtId="0" fontId="6" fillId="0" borderId="3" xfId="0" applyFont="1" applyBorder="1"/>
    <xf numFmtId="0" fontId="0" fillId="0" borderId="3" xfId="0" applyBorder="1"/>
    <xf numFmtId="10" fontId="0" fillId="0" borderId="3" xfId="0" applyNumberFormat="1" applyBorder="1"/>
    <xf numFmtId="2" fontId="5" fillId="0" borderId="3" xfId="0" applyNumberFormat="1" applyFont="1" applyBorder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17" fontId="0" fillId="0" borderId="3" xfId="0" applyNumberFormat="1" applyBorder="1"/>
    <xf numFmtId="4" fontId="0" fillId="0" borderId="3" xfId="0" applyNumberFormat="1" applyBorder="1"/>
    <xf numFmtId="164" fontId="0" fillId="0" borderId="3" xfId="0" applyNumberFormat="1" applyBorder="1"/>
    <xf numFmtId="2" fontId="4" fillId="0" borderId="3" xfId="1" applyNumberFormat="1" applyFont="1" applyBorder="1"/>
    <xf numFmtId="2" fontId="0" fillId="0" borderId="3" xfId="0" applyNumberFormat="1" applyBorder="1"/>
    <xf numFmtId="1" fontId="0" fillId="0" borderId="3" xfId="0" applyNumberFormat="1" applyBorder="1"/>
    <xf numFmtId="14" fontId="0" fillId="0" borderId="3" xfId="0" applyNumberFormat="1" applyBorder="1"/>
    <xf numFmtId="14" fontId="0" fillId="0" borderId="0" xfId="0" applyNumberFormat="1"/>
    <xf numFmtId="14" fontId="6" fillId="0" borderId="3" xfId="0" applyNumberFormat="1" applyFont="1" applyBorder="1"/>
    <xf numFmtId="0" fontId="1" fillId="0" borderId="3" xfId="0" applyFont="1" applyBorder="1"/>
    <xf numFmtId="17" fontId="0" fillId="0" borderId="0" xfId="0" applyNumberFormat="1"/>
    <xf numFmtId="4" fontId="0" fillId="0" borderId="0" xfId="0" applyNumberFormat="1"/>
    <xf numFmtId="164" fontId="0" fillId="0" borderId="0" xfId="0" applyNumberFormat="1"/>
    <xf numFmtId="2" fontId="4" fillId="0" borderId="0" xfId="1" applyNumberFormat="1" applyFont="1"/>
    <xf numFmtId="1" fontId="0" fillId="0" borderId="0" xfId="0" applyNumberFormat="1"/>
    <xf numFmtId="0" fontId="0" fillId="0" borderId="4" xfId="0" applyBorder="1"/>
    <xf numFmtId="2" fontId="7" fillId="0" borderId="4" xfId="0" applyNumberFormat="1" applyFont="1" applyBorder="1"/>
    <xf numFmtId="2" fontId="0" fillId="0" borderId="4" xfId="0" applyNumberFormat="1" applyBorder="1"/>
    <xf numFmtId="2" fontId="5" fillId="0" borderId="4" xfId="0" applyNumberFormat="1" applyFont="1" applyBorder="1"/>
    <xf numFmtId="10" fontId="0" fillId="0" borderId="4" xfId="0" applyNumberFormat="1" applyBorder="1"/>
  </cellXfs>
  <cellStyles count="2">
    <cellStyle name="Normal" xfId="0" builtinId="0"/>
    <cellStyle name="Normal 2" xfId="1" xr:uid="{7BEEC79D-7CE9-4DDC-AAD8-B7DE47848B80}"/>
  </cellStyles>
  <dxfs count="0"/>
  <tableStyles count="0" defaultTableStyle="TableStyleMedium2" defaultPivotStyle="PivotStyleLight16"/>
  <colors>
    <mruColors>
      <color rgb="FFFF9900"/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Monthly S&amp;P 500 Values: 2009</a:t>
            </a:r>
            <a:r>
              <a:rPr lang="en-US" baseline="0"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r>
              <a:rPr lang="en-GB" sz="1400" b="0" i="0" u="none" strike="noStrike" baseline="0">
                <a:effectLst/>
              </a:rPr>
              <a:t>–</a:t>
            </a:r>
            <a:r>
              <a:rPr lang="en-US" baseline="0">
                <a:latin typeface="Cambria" panose="02040503050406030204" pitchFamily="18" charset="0"/>
                <a:ea typeface="Cambria" panose="02040503050406030204" pitchFamily="18" charset="0"/>
              </a:rPr>
              <a:t> Present</a:t>
            </a:r>
            <a:endParaRPr lang="en-US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II'!$B$1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99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857753489008783"/>
                  <c:y val="4.070691163604549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" panose="02040503050406030204" pitchFamily="18" charset="0"/>
                        <a:ea typeface="Cambria" panose="02040503050406030204" pitchFamily="18" charset="0"/>
                        <a:cs typeface="+mn-cs"/>
                      </a:defRPr>
                    </a:pPr>
                    <a:r>
                      <a:rPr lang="en-US" baseline="0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t>y = 0.675</a:t>
                    </a:r>
                    <a:r>
                      <a:rPr lang="en-US" i="1" baseline="0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t>x</a:t>
                    </a:r>
                    <a:r>
                      <a:rPr lang="en-US" baseline="0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t> </a:t>
                    </a:r>
                    <a:r>
                      <a:rPr lang="en-GB" sz="900" b="0" i="0" u="none" strike="noStrike" baseline="0">
                        <a:effectLst/>
                      </a:rPr>
                      <a:t>– </a:t>
                    </a:r>
                    <a:r>
                      <a:rPr lang="en-US" baseline="0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t>26282</a:t>
                    </a:r>
                    <a:br>
                      <a:rPr lang="en-US" baseline="0">
                        <a:latin typeface="Cambria" panose="02040503050406030204" pitchFamily="18" charset="0"/>
                        <a:ea typeface="Cambria" panose="02040503050406030204" pitchFamily="18" charset="0"/>
                      </a:rPr>
                    </a:br>
                    <a:r>
                      <a:rPr lang="en-US" baseline="0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t>R² = 0.9342</a:t>
                    </a:r>
                    <a:endParaRPr lang="en-US">
                      <a:latin typeface="Cambria" panose="02040503050406030204" pitchFamily="18" charset="0"/>
                      <a:ea typeface="Cambria" panose="020405030504060302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'Method II'!$A$2:$A$178</c:f>
              <c:numCache>
                <c:formatCode>m/d/yyyy</c:formatCode>
                <c:ptCount val="177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  <c:pt idx="138">
                  <c:v>44013</c:v>
                </c:pt>
                <c:pt idx="139">
                  <c:v>44044</c:v>
                </c:pt>
                <c:pt idx="140">
                  <c:v>44075</c:v>
                </c:pt>
                <c:pt idx="141">
                  <c:v>44105</c:v>
                </c:pt>
                <c:pt idx="142">
                  <c:v>44136</c:v>
                </c:pt>
                <c:pt idx="143">
                  <c:v>44166</c:v>
                </c:pt>
                <c:pt idx="144">
                  <c:v>44197</c:v>
                </c:pt>
                <c:pt idx="145">
                  <c:v>44228</c:v>
                </c:pt>
                <c:pt idx="146">
                  <c:v>44256</c:v>
                </c:pt>
                <c:pt idx="147">
                  <c:v>44287</c:v>
                </c:pt>
                <c:pt idx="148">
                  <c:v>44317</c:v>
                </c:pt>
                <c:pt idx="149">
                  <c:v>44348</c:v>
                </c:pt>
                <c:pt idx="150">
                  <c:v>44378</c:v>
                </c:pt>
                <c:pt idx="151">
                  <c:v>44409</c:v>
                </c:pt>
                <c:pt idx="152">
                  <c:v>44440</c:v>
                </c:pt>
                <c:pt idx="153">
                  <c:v>44470</c:v>
                </c:pt>
                <c:pt idx="154">
                  <c:v>44501</c:v>
                </c:pt>
                <c:pt idx="155">
                  <c:v>44531</c:v>
                </c:pt>
                <c:pt idx="156">
                  <c:v>44562</c:v>
                </c:pt>
                <c:pt idx="157">
                  <c:v>44593</c:v>
                </c:pt>
                <c:pt idx="158">
                  <c:v>44621</c:v>
                </c:pt>
                <c:pt idx="159">
                  <c:v>44652</c:v>
                </c:pt>
                <c:pt idx="160">
                  <c:v>44682</c:v>
                </c:pt>
                <c:pt idx="161">
                  <c:v>44713</c:v>
                </c:pt>
                <c:pt idx="162">
                  <c:v>44743</c:v>
                </c:pt>
                <c:pt idx="163">
                  <c:v>44774</c:v>
                </c:pt>
                <c:pt idx="164">
                  <c:v>44805</c:v>
                </c:pt>
                <c:pt idx="165">
                  <c:v>44835</c:v>
                </c:pt>
                <c:pt idx="166">
                  <c:v>44866</c:v>
                </c:pt>
                <c:pt idx="167">
                  <c:v>44896</c:v>
                </c:pt>
                <c:pt idx="168">
                  <c:v>44927</c:v>
                </c:pt>
                <c:pt idx="169">
                  <c:v>44958</c:v>
                </c:pt>
                <c:pt idx="170">
                  <c:v>44986</c:v>
                </c:pt>
                <c:pt idx="171">
                  <c:v>45017</c:v>
                </c:pt>
                <c:pt idx="172">
                  <c:v>45047</c:v>
                </c:pt>
                <c:pt idx="173">
                  <c:v>45078</c:v>
                </c:pt>
                <c:pt idx="174">
                  <c:v>45108</c:v>
                </c:pt>
                <c:pt idx="175">
                  <c:v>45139</c:v>
                </c:pt>
                <c:pt idx="176">
                  <c:v>45170</c:v>
                </c:pt>
              </c:numCache>
            </c:numRef>
          </c:cat>
          <c:val>
            <c:numRef>
              <c:f>'Method II'!$B$2:$B$178</c:f>
              <c:numCache>
                <c:formatCode>0.00</c:formatCode>
                <c:ptCount val="177"/>
                <c:pt idx="0">
                  <c:v>825.88</c:v>
                </c:pt>
                <c:pt idx="1">
                  <c:v>735.09</c:v>
                </c:pt>
                <c:pt idx="2">
                  <c:v>797.87</c:v>
                </c:pt>
                <c:pt idx="3">
                  <c:v>872.81</c:v>
                </c:pt>
                <c:pt idx="4">
                  <c:v>919.14</c:v>
                </c:pt>
                <c:pt idx="5">
                  <c:v>919.32</c:v>
                </c:pt>
                <c:pt idx="6">
                  <c:v>987.48</c:v>
                </c:pt>
                <c:pt idx="7">
                  <c:v>1020.62</c:v>
                </c:pt>
                <c:pt idx="8">
                  <c:v>1057.08</c:v>
                </c:pt>
                <c:pt idx="9">
                  <c:v>1036.19</c:v>
                </c:pt>
                <c:pt idx="10">
                  <c:v>1095.6300000000001</c:v>
                </c:pt>
                <c:pt idx="11">
                  <c:v>1115.0999999999999</c:v>
                </c:pt>
                <c:pt idx="12">
                  <c:v>1073.8699999999999</c:v>
                </c:pt>
                <c:pt idx="13">
                  <c:v>1104.49</c:v>
                </c:pt>
                <c:pt idx="14">
                  <c:v>1169.43</c:v>
                </c:pt>
                <c:pt idx="15">
                  <c:v>1186.69</c:v>
                </c:pt>
                <c:pt idx="16">
                  <c:v>1089.4100000000001</c:v>
                </c:pt>
                <c:pt idx="17">
                  <c:v>1030.71</c:v>
                </c:pt>
                <c:pt idx="18">
                  <c:v>1101.5999999999999</c:v>
                </c:pt>
                <c:pt idx="19">
                  <c:v>1049.33</c:v>
                </c:pt>
                <c:pt idx="20">
                  <c:v>1141.2</c:v>
                </c:pt>
                <c:pt idx="21">
                  <c:v>1183.26</c:v>
                </c:pt>
                <c:pt idx="22">
                  <c:v>1180.55</c:v>
                </c:pt>
                <c:pt idx="23">
                  <c:v>1257.6400000000001</c:v>
                </c:pt>
                <c:pt idx="24">
                  <c:v>1286.1199999999999</c:v>
                </c:pt>
                <c:pt idx="25">
                  <c:v>1327.22</c:v>
                </c:pt>
                <c:pt idx="26">
                  <c:v>1325.83</c:v>
                </c:pt>
                <c:pt idx="27">
                  <c:v>1363.61</c:v>
                </c:pt>
                <c:pt idx="28">
                  <c:v>1345.2</c:v>
                </c:pt>
                <c:pt idx="29">
                  <c:v>1320.64</c:v>
                </c:pt>
                <c:pt idx="30">
                  <c:v>1292.28</c:v>
                </c:pt>
                <c:pt idx="31">
                  <c:v>1218.8900000000001</c:v>
                </c:pt>
                <c:pt idx="32">
                  <c:v>1131.42</c:v>
                </c:pt>
                <c:pt idx="33">
                  <c:v>1253.3</c:v>
                </c:pt>
                <c:pt idx="34">
                  <c:v>1246.96</c:v>
                </c:pt>
                <c:pt idx="35">
                  <c:v>1257.5999999999999</c:v>
                </c:pt>
                <c:pt idx="36">
                  <c:v>1312.41</c:v>
                </c:pt>
                <c:pt idx="37">
                  <c:v>1365.68</c:v>
                </c:pt>
                <c:pt idx="38">
                  <c:v>1408.47</c:v>
                </c:pt>
                <c:pt idx="39">
                  <c:v>1397.91</c:v>
                </c:pt>
                <c:pt idx="40">
                  <c:v>1310.33</c:v>
                </c:pt>
                <c:pt idx="41">
                  <c:v>1362.16</c:v>
                </c:pt>
                <c:pt idx="42">
                  <c:v>1379.32</c:v>
                </c:pt>
                <c:pt idx="43">
                  <c:v>1406.58</c:v>
                </c:pt>
                <c:pt idx="44">
                  <c:v>1440.67</c:v>
                </c:pt>
                <c:pt idx="45">
                  <c:v>1412.16</c:v>
                </c:pt>
                <c:pt idx="46">
                  <c:v>1416.18</c:v>
                </c:pt>
                <c:pt idx="47">
                  <c:v>1426.19</c:v>
                </c:pt>
                <c:pt idx="48">
                  <c:v>1498.11</c:v>
                </c:pt>
                <c:pt idx="49">
                  <c:v>1514.68</c:v>
                </c:pt>
                <c:pt idx="50">
                  <c:v>1569.19</c:v>
                </c:pt>
                <c:pt idx="51">
                  <c:v>1597.57</c:v>
                </c:pt>
                <c:pt idx="52">
                  <c:v>1630.74</c:v>
                </c:pt>
                <c:pt idx="53">
                  <c:v>1606.28</c:v>
                </c:pt>
                <c:pt idx="54">
                  <c:v>1685.73</c:v>
                </c:pt>
                <c:pt idx="55">
                  <c:v>1632.97</c:v>
                </c:pt>
                <c:pt idx="56">
                  <c:v>1681.55</c:v>
                </c:pt>
                <c:pt idx="57">
                  <c:v>1756.54</c:v>
                </c:pt>
                <c:pt idx="58">
                  <c:v>1805.81</c:v>
                </c:pt>
                <c:pt idx="59">
                  <c:v>1848.36</c:v>
                </c:pt>
                <c:pt idx="60">
                  <c:v>1782.59</c:v>
                </c:pt>
                <c:pt idx="61">
                  <c:v>1859.45</c:v>
                </c:pt>
                <c:pt idx="62">
                  <c:v>1872.34</c:v>
                </c:pt>
                <c:pt idx="63">
                  <c:v>1883.95</c:v>
                </c:pt>
                <c:pt idx="64">
                  <c:v>1923.57</c:v>
                </c:pt>
                <c:pt idx="65">
                  <c:v>1960.23</c:v>
                </c:pt>
                <c:pt idx="66">
                  <c:v>1930.67</c:v>
                </c:pt>
                <c:pt idx="67">
                  <c:v>2003.37</c:v>
                </c:pt>
                <c:pt idx="68">
                  <c:v>1972.29</c:v>
                </c:pt>
                <c:pt idx="69">
                  <c:v>2018.05</c:v>
                </c:pt>
                <c:pt idx="70">
                  <c:v>2067.56</c:v>
                </c:pt>
                <c:pt idx="71">
                  <c:v>2058.9</c:v>
                </c:pt>
                <c:pt idx="72">
                  <c:v>1994.99</c:v>
                </c:pt>
                <c:pt idx="73">
                  <c:v>2104.5</c:v>
                </c:pt>
                <c:pt idx="74">
                  <c:v>2067.89</c:v>
                </c:pt>
                <c:pt idx="75">
                  <c:v>2085.5100000000002</c:v>
                </c:pt>
                <c:pt idx="76">
                  <c:v>2107.39</c:v>
                </c:pt>
                <c:pt idx="77">
                  <c:v>2063.11</c:v>
                </c:pt>
                <c:pt idx="78">
                  <c:v>2103.84</c:v>
                </c:pt>
                <c:pt idx="79">
                  <c:v>1972.18</c:v>
                </c:pt>
                <c:pt idx="80">
                  <c:v>1920.03</c:v>
                </c:pt>
                <c:pt idx="81">
                  <c:v>2079.36</c:v>
                </c:pt>
                <c:pt idx="82">
                  <c:v>2080.41</c:v>
                </c:pt>
                <c:pt idx="83">
                  <c:v>2043.94</c:v>
                </c:pt>
                <c:pt idx="84">
                  <c:v>1940.24</c:v>
                </c:pt>
                <c:pt idx="85">
                  <c:v>1932.23</c:v>
                </c:pt>
                <c:pt idx="86">
                  <c:v>2059.7399999999998</c:v>
                </c:pt>
                <c:pt idx="87">
                  <c:v>2065.3000000000002</c:v>
                </c:pt>
                <c:pt idx="88">
                  <c:v>2096.9499999999998</c:v>
                </c:pt>
                <c:pt idx="89">
                  <c:v>2098.86</c:v>
                </c:pt>
                <c:pt idx="90">
                  <c:v>2173.6</c:v>
                </c:pt>
                <c:pt idx="91">
                  <c:v>2170.9499999999998</c:v>
                </c:pt>
                <c:pt idx="92">
                  <c:v>2168.27</c:v>
                </c:pt>
                <c:pt idx="93">
                  <c:v>2126.15</c:v>
                </c:pt>
                <c:pt idx="94">
                  <c:v>2198.81</c:v>
                </c:pt>
                <c:pt idx="95">
                  <c:v>2238.83</c:v>
                </c:pt>
                <c:pt idx="96">
                  <c:v>2278.87</c:v>
                </c:pt>
                <c:pt idx="97">
                  <c:v>2363.64</c:v>
                </c:pt>
                <c:pt idx="98">
                  <c:v>2362.7199999999998</c:v>
                </c:pt>
                <c:pt idx="99">
                  <c:v>2384.1999999999998</c:v>
                </c:pt>
                <c:pt idx="100">
                  <c:v>2411.8000000000002</c:v>
                </c:pt>
                <c:pt idx="101">
                  <c:v>2423.41</c:v>
                </c:pt>
                <c:pt idx="102">
                  <c:v>2470.3000000000002</c:v>
                </c:pt>
                <c:pt idx="103">
                  <c:v>2471.65</c:v>
                </c:pt>
                <c:pt idx="104">
                  <c:v>2519.36</c:v>
                </c:pt>
                <c:pt idx="105">
                  <c:v>2575.2600000000002</c:v>
                </c:pt>
                <c:pt idx="106">
                  <c:v>2647.58</c:v>
                </c:pt>
                <c:pt idx="107">
                  <c:v>2673.61</c:v>
                </c:pt>
                <c:pt idx="108">
                  <c:v>2823.81</c:v>
                </c:pt>
                <c:pt idx="109">
                  <c:v>2713.83</c:v>
                </c:pt>
                <c:pt idx="110">
                  <c:v>2640.87</c:v>
                </c:pt>
                <c:pt idx="111">
                  <c:v>2648.05</c:v>
                </c:pt>
                <c:pt idx="112">
                  <c:v>2705.27</c:v>
                </c:pt>
                <c:pt idx="113">
                  <c:v>2718.37</c:v>
                </c:pt>
                <c:pt idx="114">
                  <c:v>2816.29</c:v>
                </c:pt>
                <c:pt idx="115">
                  <c:v>2901.52</c:v>
                </c:pt>
                <c:pt idx="116">
                  <c:v>2913.98</c:v>
                </c:pt>
                <c:pt idx="117">
                  <c:v>2711.74</c:v>
                </c:pt>
                <c:pt idx="118">
                  <c:v>2760.17</c:v>
                </c:pt>
                <c:pt idx="119">
                  <c:v>2506.85</c:v>
                </c:pt>
                <c:pt idx="120">
                  <c:v>2704.1</c:v>
                </c:pt>
                <c:pt idx="121">
                  <c:v>2784.49</c:v>
                </c:pt>
                <c:pt idx="122">
                  <c:v>2834.4</c:v>
                </c:pt>
                <c:pt idx="123">
                  <c:v>2945.83</c:v>
                </c:pt>
                <c:pt idx="124">
                  <c:v>2752.06</c:v>
                </c:pt>
                <c:pt idx="125">
                  <c:v>2941.76</c:v>
                </c:pt>
                <c:pt idx="126">
                  <c:v>2980.38</c:v>
                </c:pt>
                <c:pt idx="127">
                  <c:v>2926.46</c:v>
                </c:pt>
                <c:pt idx="128">
                  <c:v>2976.74</c:v>
                </c:pt>
                <c:pt idx="129">
                  <c:v>3037.56</c:v>
                </c:pt>
                <c:pt idx="130">
                  <c:v>3140.98</c:v>
                </c:pt>
                <c:pt idx="131">
                  <c:v>3230.78</c:v>
                </c:pt>
                <c:pt idx="132">
                  <c:v>3225.52</c:v>
                </c:pt>
                <c:pt idx="133">
                  <c:v>2954.22</c:v>
                </c:pt>
                <c:pt idx="134">
                  <c:v>2584.59</c:v>
                </c:pt>
                <c:pt idx="135">
                  <c:v>2912.43</c:v>
                </c:pt>
                <c:pt idx="136">
                  <c:v>3044.31</c:v>
                </c:pt>
                <c:pt idx="137">
                  <c:v>3100.29</c:v>
                </c:pt>
                <c:pt idx="138">
                  <c:v>3271.12</c:v>
                </c:pt>
                <c:pt idx="139">
                  <c:v>3500.31</c:v>
                </c:pt>
                <c:pt idx="140">
                  <c:v>3363</c:v>
                </c:pt>
                <c:pt idx="141">
                  <c:v>3269.96</c:v>
                </c:pt>
                <c:pt idx="142">
                  <c:v>3621.63</c:v>
                </c:pt>
                <c:pt idx="143">
                  <c:v>3756.07</c:v>
                </c:pt>
                <c:pt idx="144">
                  <c:v>3714.24</c:v>
                </c:pt>
                <c:pt idx="145">
                  <c:v>3811.15</c:v>
                </c:pt>
                <c:pt idx="146">
                  <c:v>3972.89</c:v>
                </c:pt>
                <c:pt idx="147">
                  <c:v>4181.17</c:v>
                </c:pt>
                <c:pt idx="148">
                  <c:v>4204.1099999999997</c:v>
                </c:pt>
                <c:pt idx="149">
                  <c:v>4297.5</c:v>
                </c:pt>
                <c:pt idx="150">
                  <c:v>4395.26</c:v>
                </c:pt>
                <c:pt idx="151">
                  <c:v>4522.68</c:v>
                </c:pt>
                <c:pt idx="152">
                  <c:v>4307.54</c:v>
                </c:pt>
                <c:pt idx="153">
                  <c:v>4605.38</c:v>
                </c:pt>
                <c:pt idx="154">
                  <c:v>4567</c:v>
                </c:pt>
                <c:pt idx="155">
                  <c:v>4766.18</c:v>
                </c:pt>
                <c:pt idx="156">
                  <c:v>4515.55</c:v>
                </c:pt>
                <c:pt idx="157">
                  <c:v>4373.9399999999996</c:v>
                </c:pt>
                <c:pt idx="158">
                  <c:v>4530.41</c:v>
                </c:pt>
                <c:pt idx="159">
                  <c:v>4131.93</c:v>
                </c:pt>
                <c:pt idx="160">
                  <c:v>4132.1499999999996</c:v>
                </c:pt>
                <c:pt idx="161">
                  <c:v>3785.38</c:v>
                </c:pt>
                <c:pt idx="162">
                  <c:v>4130.29</c:v>
                </c:pt>
                <c:pt idx="163">
                  <c:v>3955</c:v>
                </c:pt>
                <c:pt idx="164">
                  <c:v>3585.62</c:v>
                </c:pt>
                <c:pt idx="165">
                  <c:v>3871.98</c:v>
                </c:pt>
                <c:pt idx="166">
                  <c:v>4080.11</c:v>
                </c:pt>
                <c:pt idx="167">
                  <c:v>3839.5</c:v>
                </c:pt>
                <c:pt idx="168">
                  <c:v>4076.6</c:v>
                </c:pt>
                <c:pt idx="169">
                  <c:v>3970.15</c:v>
                </c:pt>
                <c:pt idx="170">
                  <c:v>4109.3100000000004</c:v>
                </c:pt>
                <c:pt idx="171">
                  <c:v>4169.4799999999996</c:v>
                </c:pt>
                <c:pt idx="172">
                  <c:v>4179.83</c:v>
                </c:pt>
                <c:pt idx="173">
                  <c:v>4450.38</c:v>
                </c:pt>
                <c:pt idx="174">
                  <c:v>4588.96</c:v>
                </c:pt>
                <c:pt idx="175">
                  <c:v>4507.66</c:v>
                </c:pt>
                <c:pt idx="176">
                  <c:v>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9-42B5-BE1C-54E83F93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35359"/>
        <c:axId val="830430175"/>
      </c:lineChart>
      <c:dateAx>
        <c:axId val="74123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30430175"/>
        <c:crosses val="autoZero"/>
        <c:auto val="1"/>
        <c:lblOffset val="100"/>
        <c:baseTimeUnit val="months"/>
      </c:dateAx>
      <c:valAx>
        <c:axId val="83043017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412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</xdr:row>
      <xdr:rowOff>0</xdr:rowOff>
    </xdr:from>
    <xdr:ext cx="2647293" cy="1149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F43AA44-5F88-47B4-B694-05BEFB0E83D1}"/>
                </a:ext>
              </a:extLst>
            </xdr:cNvPr>
            <xdr:cNvSpPr txBox="1"/>
          </xdr:nvSpPr>
          <xdr:spPr>
            <a:xfrm>
              <a:off x="8506810" y="387569"/>
              <a:ext cx="2647293" cy="1149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&amp;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500=−25762.70245−86.81220814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𝐼𝑛𝑓𝑙𝑎𝑡𝑖𝑜𝑛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𝑅𝑎𝑡𝑒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−338.0976253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𝐸𝐹𝐹𝑅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+630.4805784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𝐺𝐷𝑃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+159.3480005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𝐶𝐶𝐼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−386.067319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𝑊𝑎𝑟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F43AA44-5F88-47B4-B694-05BEFB0E83D1}"/>
                </a:ext>
              </a:extLst>
            </xdr:cNvPr>
            <xdr:cNvSpPr txBox="1"/>
          </xdr:nvSpPr>
          <xdr:spPr>
            <a:xfrm>
              <a:off x="8506810" y="387569"/>
              <a:ext cx="2647293" cy="1149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𝑆&amp;𝑃 500=−25762.70245−86.81220814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𝑥_(𝐼𝑛𝑓𝑙𝑎𝑡𝑖𝑜𝑛 𝑅𝑎𝑡𝑒)</a:t>
              </a:r>
              <a:r>
                <a:rPr lang="en-GB" sz="1100" b="0" i="0">
                  <a:latin typeface="Cambria Math" panose="02040503050406030204" pitchFamily="18" charset="0"/>
                </a:rPr>
                <a:t>−338.0976253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𝑥_𝐸𝐹𝐹𝑅</a:t>
              </a:r>
              <a:r>
                <a:rPr lang="en-GB" sz="1100" b="0" i="0">
                  <a:latin typeface="Cambria Math" panose="02040503050406030204" pitchFamily="18" charset="0"/>
                </a:rPr>
                <a:t>+630.4805784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𝑥_𝐺𝐷𝑃</a:t>
              </a:r>
              <a:r>
                <a:rPr lang="en-GB" sz="1100" b="0" i="0">
                  <a:latin typeface="Cambria Math" panose="02040503050406030204" pitchFamily="18" charset="0"/>
                </a:rPr>
                <a:t>+159.3480005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𝑥_𝐶𝐶𝐼</a:t>
              </a:r>
              <a:r>
                <a:rPr lang="en-GB" sz="1100" b="0" i="0">
                  <a:latin typeface="Cambria Math" panose="02040503050406030204" pitchFamily="18" charset="0"/>
                </a:rPr>
                <a:t>−386.067319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𝑥_𝑊𝑎𝑟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F274BC-ECA2-4E23-AFDD-D430C404D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B7A6-2A9A-470B-A38B-CB081BAE5E5C}">
  <dimension ref="A1:Q38"/>
  <sheetViews>
    <sheetView tabSelected="1" zoomScaleNormal="100" workbookViewId="0"/>
  </sheetViews>
  <sheetFormatPr defaultColWidth="9.140625" defaultRowHeight="15" x14ac:dyDescent="0.25"/>
  <cols>
    <col min="1" max="1" width="7.42578125" bestFit="1" customWidth="1"/>
    <col min="3" max="3" width="8.42578125" bestFit="1" customWidth="1"/>
    <col min="5" max="5" width="13.140625" bestFit="1" customWidth="1"/>
    <col min="6" max="6" width="5.140625" bestFit="1" customWidth="1"/>
    <col min="7" max="7" width="5.7109375" bestFit="1" customWidth="1"/>
    <col min="8" max="8" width="9.5703125" bestFit="1" customWidth="1"/>
    <col min="9" max="9" width="4.7109375" bestFit="1" customWidth="1"/>
    <col min="11" max="11" width="18" bestFit="1" customWidth="1"/>
    <col min="12" max="12" width="13.42578125" bestFit="1" customWidth="1"/>
    <col min="13" max="13" width="14.5703125" bestFit="1" customWidth="1"/>
    <col min="14" max="14" width="13.42578125" bestFit="1" customWidth="1"/>
    <col min="15" max="15" width="12.85546875" bestFit="1" customWidth="1"/>
    <col min="16" max="17" width="13.42578125" bestFit="1" customWidth="1"/>
  </cols>
  <sheetData>
    <row r="1" spans="1:17" s="5" customFormat="1" x14ac:dyDescent="0.25">
      <c r="A1" s="20" t="s">
        <v>0</v>
      </c>
      <c r="C1" s="20" t="s">
        <v>1</v>
      </c>
      <c r="E1" s="20" t="s">
        <v>2</v>
      </c>
      <c r="F1" s="20" t="s">
        <v>27</v>
      </c>
      <c r="G1" s="20" t="s">
        <v>28</v>
      </c>
      <c r="H1" s="20" t="s">
        <v>26</v>
      </c>
      <c r="I1" s="20" t="s">
        <v>3</v>
      </c>
      <c r="K1" s="5" t="s">
        <v>4</v>
      </c>
    </row>
    <row r="2" spans="1:17" ht="15.75" thickBot="1" x14ac:dyDescent="0.3">
      <c r="A2" s="11">
        <v>45108</v>
      </c>
      <c r="C2" s="12">
        <v>4588.96</v>
      </c>
      <c r="E2" s="13">
        <v>3.2</v>
      </c>
      <c r="F2" s="14">
        <v>5.12</v>
      </c>
      <c r="G2" s="15">
        <v>27.13</v>
      </c>
      <c r="H2" s="5">
        <v>97.950270000000003</v>
      </c>
      <c r="I2" s="16">
        <v>1</v>
      </c>
    </row>
    <row r="3" spans="1:17" x14ac:dyDescent="0.25">
      <c r="A3" s="21">
        <f>EDATE(A2, -1)</f>
        <v>45078</v>
      </c>
      <c r="C3" s="22">
        <v>4450.38</v>
      </c>
      <c r="E3" s="23">
        <v>3</v>
      </c>
      <c r="F3" s="24">
        <v>5.08</v>
      </c>
      <c r="G3" s="2">
        <v>26.92</v>
      </c>
      <c r="H3">
        <v>97.489159999999998</v>
      </c>
      <c r="I3" s="25">
        <v>1</v>
      </c>
      <c r="K3" s="10" t="s">
        <v>5</v>
      </c>
      <c r="L3" s="10"/>
    </row>
    <row r="4" spans="1:17" x14ac:dyDescent="0.25">
      <c r="A4" s="21">
        <f t="shared" ref="A4:A38" si="0">EDATE(A3, -1)</f>
        <v>45047</v>
      </c>
      <c r="C4" s="22">
        <v>4179.83</v>
      </c>
      <c r="E4" s="23">
        <v>4</v>
      </c>
      <c r="F4" s="24">
        <v>5.0599999999999996</v>
      </c>
      <c r="G4" s="2">
        <v>26.82</v>
      </c>
      <c r="H4">
        <v>97.177670000000006</v>
      </c>
      <c r="I4" s="25">
        <v>1</v>
      </c>
      <c r="K4" t="s">
        <v>6</v>
      </c>
      <c r="L4">
        <v>0.91852730184404707</v>
      </c>
    </row>
    <row r="5" spans="1:17" x14ac:dyDescent="0.25">
      <c r="A5" s="21">
        <f t="shared" si="0"/>
        <v>45017</v>
      </c>
      <c r="C5" s="22">
        <v>4169.4799999999996</v>
      </c>
      <c r="E5" s="23">
        <v>4.9000000000000004</v>
      </c>
      <c r="F5" s="24">
        <v>4.83</v>
      </c>
      <c r="G5" s="2">
        <v>26.68</v>
      </c>
      <c r="H5">
        <v>97.183629999999994</v>
      </c>
      <c r="I5" s="25">
        <v>1</v>
      </c>
      <c r="K5" t="s">
        <v>7</v>
      </c>
      <c r="L5">
        <v>0.84369240423290515</v>
      </c>
    </row>
    <row r="6" spans="1:17" x14ac:dyDescent="0.25">
      <c r="A6" s="21">
        <f t="shared" si="0"/>
        <v>44986</v>
      </c>
      <c r="C6" s="22">
        <v>4109.3100000000004</v>
      </c>
      <c r="E6" s="23">
        <v>5</v>
      </c>
      <c r="F6" s="24">
        <v>4.6500000000000004</v>
      </c>
      <c r="G6" s="2">
        <v>26.57</v>
      </c>
      <c r="H6">
        <v>97.292140000000003</v>
      </c>
      <c r="I6" s="25">
        <v>1</v>
      </c>
      <c r="K6" t="s">
        <v>8</v>
      </c>
      <c r="L6">
        <v>0.81848150168982525</v>
      </c>
    </row>
    <row r="7" spans="1:17" x14ac:dyDescent="0.25">
      <c r="A7" s="21">
        <f t="shared" si="0"/>
        <v>44958</v>
      </c>
      <c r="C7" s="22">
        <v>3970.15</v>
      </c>
      <c r="E7" s="23">
        <v>6</v>
      </c>
      <c r="F7" s="24">
        <v>4.57</v>
      </c>
      <c r="G7" s="2">
        <v>26.53</v>
      </c>
      <c r="H7">
        <v>97.414410000000004</v>
      </c>
      <c r="I7" s="25">
        <v>1</v>
      </c>
      <c r="K7" t="s">
        <v>9</v>
      </c>
      <c r="L7">
        <v>165.85782275778547</v>
      </c>
    </row>
    <row r="8" spans="1:17" ht="15.75" thickBot="1" x14ac:dyDescent="0.3">
      <c r="A8" s="21">
        <f t="shared" si="0"/>
        <v>44927</v>
      </c>
      <c r="C8" s="22">
        <v>4076.6</v>
      </c>
      <c r="E8" s="23">
        <v>6.4</v>
      </c>
      <c r="F8" s="24">
        <v>4.33</v>
      </c>
      <c r="G8" s="2">
        <v>26.49</v>
      </c>
      <c r="H8">
        <v>97.299670000000006</v>
      </c>
      <c r="I8" s="25">
        <v>1</v>
      </c>
      <c r="K8" s="8" t="s">
        <v>10</v>
      </c>
      <c r="L8" s="8">
        <v>37</v>
      </c>
    </row>
    <row r="9" spans="1:17" x14ac:dyDescent="0.25">
      <c r="A9" s="21">
        <f t="shared" si="0"/>
        <v>44896</v>
      </c>
      <c r="C9" s="22">
        <v>3839.5</v>
      </c>
      <c r="E9" s="23">
        <v>6.5</v>
      </c>
      <c r="F9" s="24">
        <v>4.0999999999999996</v>
      </c>
      <c r="G9" s="2">
        <v>26.14</v>
      </c>
      <c r="H9">
        <v>97.011579999999995</v>
      </c>
      <c r="I9" s="25">
        <v>1</v>
      </c>
    </row>
    <row r="10" spans="1:17" ht="15.75" thickBot="1" x14ac:dyDescent="0.3">
      <c r="A10" s="21">
        <f t="shared" si="0"/>
        <v>44866</v>
      </c>
      <c r="C10" s="22">
        <v>4080.11</v>
      </c>
      <c r="E10" s="23">
        <v>7.1</v>
      </c>
      <c r="F10" s="24">
        <v>3.78</v>
      </c>
      <c r="G10" s="2">
        <v>26.23</v>
      </c>
      <c r="H10">
        <v>96.791529999999995</v>
      </c>
      <c r="I10" s="25">
        <v>1</v>
      </c>
      <c r="K10" t="s">
        <v>11</v>
      </c>
    </row>
    <row r="11" spans="1:17" x14ac:dyDescent="0.25">
      <c r="A11" s="21">
        <f t="shared" si="0"/>
        <v>44835</v>
      </c>
      <c r="C11" s="22">
        <v>3871.98</v>
      </c>
      <c r="E11" s="23">
        <v>7.7</v>
      </c>
      <c r="F11" s="24">
        <v>3.08</v>
      </c>
      <c r="G11" s="2">
        <v>26.05</v>
      </c>
      <c r="H11">
        <v>96.724090000000004</v>
      </c>
      <c r="I11" s="25">
        <v>1</v>
      </c>
      <c r="K11" s="9"/>
      <c r="L11" s="9" t="s">
        <v>16</v>
      </c>
      <c r="M11" s="9" t="s">
        <v>17</v>
      </c>
      <c r="N11" s="9" t="s">
        <v>18</v>
      </c>
      <c r="O11" s="9" t="s">
        <v>19</v>
      </c>
      <c r="P11" s="9" t="s">
        <v>20</v>
      </c>
    </row>
    <row r="12" spans="1:17" x14ac:dyDescent="0.25">
      <c r="A12" s="21">
        <f t="shared" si="0"/>
        <v>44805</v>
      </c>
      <c r="C12" s="22">
        <v>3585.62</v>
      </c>
      <c r="E12" s="23">
        <v>8.1999999999999993</v>
      </c>
      <c r="F12" s="24">
        <v>2.56</v>
      </c>
      <c r="G12" s="2">
        <v>25.83</v>
      </c>
      <c r="H12">
        <v>96.609920000000002</v>
      </c>
      <c r="I12" s="25">
        <v>1</v>
      </c>
      <c r="K12" t="s">
        <v>12</v>
      </c>
      <c r="L12">
        <v>5</v>
      </c>
      <c r="M12">
        <v>4602964.9721584842</v>
      </c>
      <c r="N12">
        <v>920592.99443169683</v>
      </c>
      <c r="O12">
        <v>33.465378829306992</v>
      </c>
      <c r="P12">
        <v>1.3047403869343136E-11</v>
      </c>
    </row>
    <row r="13" spans="1:17" x14ac:dyDescent="0.25">
      <c r="A13" s="21">
        <f t="shared" si="0"/>
        <v>44774</v>
      </c>
      <c r="C13" s="22">
        <v>3955</v>
      </c>
      <c r="E13" s="23">
        <v>8.3000000000000007</v>
      </c>
      <c r="F13" s="24">
        <v>2.33</v>
      </c>
      <c r="G13" s="2">
        <v>25.87</v>
      </c>
      <c r="H13">
        <v>96.392300000000006</v>
      </c>
      <c r="I13" s="25">
        <v>1</v>
      </c>
      <c r="K13" t="s">
        <v>13</v>
      </c>
      <c r="L13">
        <v>31</v>
      </c>
      <c r="M13">
        <v>852773.33846854221</v>
      </c>
      <c r="N13">
        <v>27508.817369952976</v>
      </c>
    </row>
    <row r="14" spans="1:17" ht="15.75" thickBot="1" x14ac:dyDescent="0.3">
      <c r="A14" s="21">
        <f t="shared" si="0"/>
        <v>44743</v>
      </c>
      <c r="C14" s="22">
        <v>4130.29</v>
      </c>
      <c r="E14" s="23">
        <v>8.5</v>
      </c>
      <c r="F14" s="24">
        <v>1.68</v>
      </c>
      <c r="G14" s="2">
        <v>25.47</v>
      </c>
      <c r="H14">
        <v>96.127709999999993</v>
      </c>
      <c r="I14" s="25">
        <v>1</v>
      </c>
      <c r="K14" s="8" t="s">
        <v>14</v>
      </c>
      <c r="L14" s="8">
        <v>36</v>
      </c>
      <c r="M14" s="8">
        <v>5455738.3106270265</v>
      </c>
      <c r="N14" s="8"/>
      <c r="O14" s="8"/>
      <c r="P14" s="8"/>
    </row>
    <row r="15" spans="1:17" ht="15.75" thickBot="1" x14ac:dyDescent="0.3">
      <c r="A15" s="21">
        <f t="shared" si="0"/>
        <v>44713</v>
      </c>
      <c r="C15" s="22">
        <v>3785.38</v>
      </c>
      <c r="E15" s="23">
        <v>9.1</v>
      </c>
      <c r="F15" s="24">
        <v>1.21</v>
      </c>
      <c r="G15" s="2">
        <v>25.5</v>
      </c>
      <c r="H15">
        <v>96.155510000000007</v>
      </c>
      <c r="I15" s="25">
        <v>1</v>
      </c>
    </row>
    <row r="16" spans="1:17" x14ac:dyDescent="0.25">
      <c r="A16" s="21">
        <f t="shared" si="0"/>
        <v>44682</v>
      </c>
      <c r="C16" s="22">
        <v>4132.1499999999996</v>
      </c>
      <c r="E16" s="23">
        <v>8.6</v>
      </c>
      <c r="F16" s="24">
        <v>0.77</v>
      </c>
      <c r="G16" s="2">
        <v>25.24</v>
      </c>
      <c r="H16">
        <v>96.560329999999993</v>
      </c>
      <c r="I16" s="25">
        <v>1</v>
      </c>
      <c r="K16" s="9"/>
      <c r="L16" s="9" t="s">
        <v>21</v>
      </c>
      <c r="M16" s="9" t="s">
        <v>9</v>
      </c>
      <c r="N16" s="9" t="s">
        <v>22</v>
      </c>
      <c r="O16" s="9" t="s">
        <v>23</v>
      </c>
      <c r="P16" s="9" t="s">
        <v>24</v>
      </c>
      <c r="Q16" s="9" t="s">
        <v>25</v>
      </c>
    </row>
    <row r="17" spans="1:17" x14ac:dyDescent="0.25">
      <c r="A17" s="21">
        <f t="shared" si="0"/>
        <v>44652</v>
      </c>
      <c r="C17" s="22">
        <v>4131.93</v>
      </c>
      <c r="E17" s="23">
        <v>8.3000000000000007</v>
      </c>
      <c r="F17" s="24">
        <v>0.33</v>
      </c>
      <c r="G17" s="2">
        <v>25</v>
      </c>
      <c r="H17">
        <v>96.964740000000006</v>
      </c>
      <c r="I17" s="25">
        <v>1</v>
      </c>
      <c r="K17" t="s">
        <v>15</v>
      </c>
      <c r="L17">
        <v>-25762.702449881861</v>
      </c>
      <c r="M17">
        <v>5931.5835196350017</v>
      </c>
      <c r="N17">
        <v>-4.3433093986792857</v>
      </c>
      <c r="O17">
        <v>1.3952449603311297E-4</v>
      </c>
      <c r="P17">
        <v>-37860.246796600783</v>
      </c>
      <c r="Q17">
        <v>-13665.158103162941</v>
      </c>
    </row>
    <row r="18" spans="1:17" x14ac:dyDescent="0.25">
      <c r="A18" s="21">
        <f t="shared" si="0"/>
        <v>44621</v>
      </c>
      <c r="C18" s="22">
        <v>4530.41</v>
      </c>
      <c r="E18" s="23">
        <v>8.5</v>
      </c>
      <c r="F18" s="24">
        <v>0.2</v>
      </c>
      <c r="G18" s="2">
        <v>24.98</v>
      </c>
      <c r="H18">
        <v>97.130070000000003</v>
      </c>
      <c r="I18" s="25">
        <v>1</v>
      </c>
      <c r="K18" t="s">
        <v>2</v>
      </c>
      <c r="L18">
        <v>-86.812208140966064</v>
      </c>
      <c r="M18">
        <v>34.19287095532475</v>
      </c>
      <c r="N18">
        <v>-2.538897896417998</v>
      </c>
      <c r="O18">
        <v>1.6356877090339658E-2</v>
      </c>
      <c r="P18">
        <v>-156.54902822524809</v>
      </c>
      <c r="Q18">
        <v>-17.075388056684034</v>
      </c>
    </row>
    <row r="19" spans="1:17" x14ac:dyDescent="0.25">
      <c r="A19" s="21">
        <f t="shared" si="0"/>
        <v>44593</v>
      </c>
      <c r="C19" s="22">
        <v>4373.79</v>
      </c>
      <c r="E19" s="23">
        <v>7.9</v>
      </c>
      <c r="F19" s="24">
        <v>0.08</v>
      </c>
      <c r="G19" s="2">
        <v>24.72</v>
      </c>
      <c r="H19">
        <v>97.366259999999997</v>
      </c>
      <c r="I19" s="25">
        <v>1</v>
      </c>
      <c r="K19" t="s">
        <v>27</v>
      </c>
      <c r="L19">
        <v>-338.09762534539482</v>
      </c>
      <c r="M19">
        <v>59.088276154274695</v>
      </c>
      <c r="N19">
        <v>-5.7219070744702272</v>
      </c>
      <c r="O19">
        <v>2.7127019926882921E-6</v>
      </c>
      <c r="P19">
        <v>-458.60895908642232</v>
      </c>
      <c r="Q19">
        <v>-217.58629160436732</v>
      </c>
    </row>
    <row r="20" spans="1:17" x14ac:dyDescent="0.25">
      <c r="A20" s="21">
        <f t="shared" si="0"/>
        <v>44562</v>
      </c>
      <c r="C20" s="22">
        <v>4515.55</v>
      </c>
      <c r="E20" s="23">
        <v>7.5</v>
      </c>
      <c r="F20" s="24">
        <v>0.08</v>
      </c>
      <c r="G20" s="2">
        <v>24.52</v>
      </c>
      <c r="H20">
        <v>97.671980000000005</v>
      </c>
      <c r="I20" s="25">
        <v>0</v>
      </c>
      <c r="K20" t="s">
        <v>28</v>
      </c>
      <c r="L20">
        <v>630.48057839949649</v>
      </c>
      <c r="M20">
        <v>72.033532982553794</v>
      </c>
      <c r="N20">
        <v>8.7525983010190007</v>
      </c>
      <c r="O20">
        <v>6.9803746813496259E-10</v>
      </c>
      <c r="P20">
        <v>483.56721929013884</v>
      </c>
      <c r="Q20">
        <v>777.39393750885415</v>
      </c>
    </row>
    <row r="21" spans="1:17" x14ac:dyDescent="0.25">
      <c r="A21" s="21">
        <f t="shared" si="0"/>
        <v>44531</v>
      </c>
      <c r="C21" s="22">
        <v>4766.18</v>
      </c>
      <c r="E21" s="23">
        <v>7</v>
      </c>
      <c r="F21" s="24">
        <v>0.08</v>
      </c>
      <c r="G21" s="2">
        <v>24.51</v>
      </c>
      <c r="H21">
        <v>97.905649999999994</v>
      </c>
      <c r="I21" s="25">
        <v>0</v>
      </c>
      <c r="K21" t="s">
        <v>26</v>
      </c>
      <c r="L21">
        <v>159.34800053831466</v>
      </c>
      <c r="M21">
        <v>58.704441098094279</v>
      </c>
      <c r="N21">
        <v>2.7144113385228632</v>
      </c>
      <c r="O21">
        <v>1.074806070008999E-2</v>
      </c>
      <c r="P21">
        <v>39.619503555565458</v>
      </c>
      <c r="Q21">
        <v>279.07649752106386</v>
      </c>
    </row>
    <row r="22" spans="1:17" ht="15.75" thickBot="1" x14ac:dyDescent="0.3">
      <c r="A22" s="21">
        <f t="shared" si="0"/>
        <v>44501</v>
      </c>
      <c r="C22" s="22">
        <v>4567</v>
      </c>
      <c r="E22" s="23">
        <v>6.8</v>
      </c>
      <c r="F22" s="24">
        <v>0.08</v>
      </c>
      <c r="G22" s="2">
        <v>24.31</v>
      </c>
      <c r="H22">
        <v>98.006479999999996</v>
      </c>
      <c r="I22" s="25">
        <v>0</v>
      </c>
      <c r="K22" s="8" t="s">
        <v>3</v>
      </c>
      <c r="L22" s="8">
        <v>-386.067318910523</v>
      </c>
      <c r="M22" s="8">
        <v>145.25239504321834</v>
      </c>
      <c r="N22" s="8">
        <v>-2.65790673396919</v>
      </c>
      <c r="O22" s="8">
        <v>1.2321129252671346E-2</v>
      </c>
      <c r="P22" s="8">
        <v>-682.31153172244979</v>
      </c>
      <c r="Q22" s="8">
        <v>-89.823106098596213</v>
      </c>
    </row>
    <row r="23" spans="1:17" x14ac:dyDescent="0.25">
      <c r="A23" s="21">
        <f t="shared" si="0"/>
        <v>44470</v>
      </c>
      <c r="C23" s="22">
        <v>4605.38</v>
      </c>
      <c r="E23" s="23">
        <v>6.2</v>
      </c>
      <c r="F23" s="24">
        <v>0.08</v>
      </c>
      <c r="G23" s="2">
        <v>24.23</v>
      </c>
      <c r="H23">
        <v>98.167839999999998</v>
      </c>
      <c r="I23" s="25">
        <v>0</v>
      </c>
    </row>
    <row r="24" spans="1:17" x14ac:dyDescent="0.25">
      <c r="A24" s="21">
        <f t="shared" si="0"/>
        <v>44440</v>
      </c>
      <c r="C24" s="22">
        <v>4307.54</v>
      </c>
      <c r="E24" s="23">
        <v>5.4</v>
      </c>
      <c r="F24" s="24">
        <v>0.08</v>
      </c>
      <c r="G24" s="2">
        <v>23.76</v>
      </c>
      <c r="H24">
        <v>98.353350000000006</v>
      </c>
      <c r="I24" s="25">
        <v>0</v>
      </c>
      <c r="K24" s="1" t="s">
        <v>2</v>
      </c>
      <c r="L24" s="1" t="s">
        <v>27</v>
      </c>
      <c r="M24" s="1" t="s">
        <v>28</v>
      </c>
      <c r="N24" s="1" t="s">
        <v>26</v>
      </c>
      <c r="O24" s="1" t="s">
        <v>3</v>
      </c>
      <c r="Q24" s="1" t="s">
        <v>1</v>
      </c>
    </row>
    <row r="25" spans="1:17" x14ac:dyDescent="0.25">
      <c r="A25" s="21">
        <f t="shared" si="0"/>
        <v>44409</v>
      </c>
      <c r="C25" s="22">
        <v>4522.68</v>
      </c>
      <c r="E25" s="23">
        <v>5.3</v>
      </c>
      <c r="F25" s="24">
        <v>0.09</v>
      </c>
      <c r="G25" s="2">
        <v>23.58</v>
      </c>
      <c r="H25">
        <v>98.650329999999997</v>
      </c>
      <c r="I25" s="25">
        <v>0</v>
      </c>
      <c r="K25" s="4">
        <v>2.56</v>
      </c>
      <c r="L25" s="4">
        <v>5.0999999999999996</v>
      </c>
      <c r="M25" s="4">
        <v>27.4</v>
      </c>
      <c r="N25" s="4">
        <v>99</v>
      </c>
      <c r="O25" s="4">
        <v>1</v>
      </c>
      <c r="P25" s="3"/>
      <c r="Q25" s="5">
        <f>L17+K25*L18+L25*L19+M25*L20+N25*L21+O25*L22</f>
        <v>4955.312990544583</v>
      </c>
    </row>
    <row r="26" spans="1:17" x14ac:dyDescent="0.25">
      <c r="A26" s="21">
        <f t="shared" si="0"/>
        <v>44378</v>
      </c>
      <c r="C26" s="22">
        <v>4395.26</v>
      </c>
      <c r="E26" s="23">
        <v>5.4</v>
      </c>
      <c r="F26" s="24">
        <v>0.1</v>
      </c>
      <c r="G26" s="2">
        <v>23.32</v>
      </c>
      <c r="H26">
        <v>99.21602</v>
      </c>
      <c r="I26" s="25">
        <v>0</v>
      </c>
    </row>
    <row r="27" spans="1:17" x14ac:dyDescent="0.25">
      <c r="A27" s="21">
        <f t="shared" si="0"/>
        <v>44348</v>
      </c>
      <c r="C27" s="22">
        <v>4297.5</v>
      </c>
      <c r="E27" s="23">
        <v>5.4</v>
      </c>
      <c r="F27" s="24">
        <v>0.08</v>
      </c>
      <c r="G27" s="2">
        <v>23.24</v>
      </c>
      <c r="H27">
        <v>99.681250000000006</v>
      </c>
      <c r="I27" s="25">
        <v>0</v>
      </c>
      <c r="Q27" s="1" t="s">
        <v>29</v>
      </c>
    </row>
    <row r="28" spans="1:17" x14ac:dyDescent="0.25">
      <c r="A28" s="21">
        <f t="shared" si="0"/>
        <v>44317</v>
      </c>
      <c r="C28" s="22">
        <v>4204.1099999999997</v>
      </c>
      <c r="E28" s="23">
        <v>5</v>
      </c>
      <c r="F28" s="24">
        <v>0.06</v>
      </c>
      <c r="G28" s="2">
        <v>23.08</v>
      </c>
      <c r="H28">
        <v>99.889849999999996</v>
      </c>
      <c r="I28" s="25">
        <v>0</v>
      </c>
      <c r="Q28" s="7">
        <v>4320.0600000000004</v>
      </c>
    </row>
    <row r="29" spans="1:17" x14ac:dyDescent="0.25">
      <c r="A29" s="21">
        <f t="shared" si="0"/>
        <v>44287</v>
      </c>
      <c r="C29" s="22">
        <v>4181.17</v>
      </c>
      <c r="E29" s="23">
        <v>4.2</v>
      </c>
      <c r="F29" s="24">
        <v>7.0000000000000007E-2</v>
      </c>
      <c r="G29" s="2">
        <v>22.82</v>
      </c>
      <c r="H29">
        <v>99.948210000000003</v>
      </c>
      <c r="I29" s="25">
        <v>0</v>
      </c>
    </row>
    <row r="30" spans="1:17" x14ac:dyDescent="0.25">
      <c r="A30" s="21">
        <f t="shared" si="0"/>
        <v>44256</v>
      </c>
      <c r="C30" s="22">
        <v>3972.89</v>
      </c>
      <c r="E30" s="23">
        <v>2.6</v>
      </c>
      <c r="F30" s="24">
        <v>7.0000000000000007E-2</v>
      </c>
      <c r="G30" s="2">
        <v>22.69</v>
      </c>
      <c r="H30">
        <v>99.705399999999997</v>
      </c>
      <c r="I30" s="25">
        <v>0</v>
      </c>
      <c r="Q30" s="1" t="s">
        <v>30</v>
      </c>
    </row>
    <row r="31" spans="1:17" x14ac:dyDescent="0.25">
      <c r="A31" s="21">
        <f t="shared" si="0"/>
        <v>44228</v>
      </c>
      <c r="C31" s="22">
        <v>3811.15</v>
      </c>
      <c r="E31" s="23">
        <v>1.7</v>
      </c>
      <c r="F31" s="24">
        <v>0.08</v>
      </c>
      <c r="G31" s="2">
        <v>22.04</v>
      </c>
      <c r="H31">
        <v>99.341350000000006</v>
      </c>
      <c r="I31" s="25">
        <v>0</v>
      </c>
      <c r="Q31" s="6">
        <f>Q25/Q28-1</f>
        <v>0.14704726104373145</v>
      </c>
    </row>
    <row r="32" spans="1:17" x14ac:dyDescent="0.25">
      <c r="A32" s="21">
        <f t="shared" si="0"/>
        <v>44197</v>
      </c>
      <c r="C32" s="22">
        <v>3714.24</v>
      </c>
      <c r="E32" s="23">
        <v>1.4</v>
      </c>
      <c r="F32" s="24">
        <v>0.09</v>
      </c>
      <c r="G32" s="2">
        <v>22.21</v>
      </c>
      <c r="H32">
        <v>99.202629999999999</v>
      </c>
      <c r="I32" s="25">
        <v>0</v>
      </c>
    </row>
    <row r="33" spans="1:9" x14ac:dyDescent="0.25">
      <c r="A33" s="21">
        <f t="shared" si="0"/>
        <v>44166</v>
      </c>
      <c r="C33" s="22">
        <v>3756.07</v>
      </c>
      <c r="E33" s="23">
        <v>1.4</v>
      </c>
      <c r="F33" s="24">
        <v>0.09</v>
      </c>
      <c r="G33" s="2">
        <v>21.72</v>
      </c>
      <c r="H33">
        <v>99.196579999999997</v>
      </c>
      <c r="I33" s="25">
        <v>0</v>
      </c>
    </row>
    <row r="34" spans="1:9" x14ac:dyDescent="0.25">
      <c r="A34" s="21">
        <f t="shared" si="0"/>
        <v>44136</v>
      </c>
      <c r="C34" s="22">
        <v>3621.63</v>
      </c>
      <c r="E34" s="23">
        <v>1.2</v>
      </c>
      <c r="F34" s="24">
        <v>0.09</v>
      </c>
      <c r="G34" s="2">
        <v>21.59</v>
      </c>
      <c r="H34">
        <v>99.193529999999996</v>
      </c>
      <c r="I34" s="25">
        <v>0</v>
      </c>
    </row>
    <row r="35" spans="1:9" x14ac:dyDescent="0.25">
      <c r="A35" s="21">
        <f t="shared" si="0"/>
        <v>44105</v>
      </c>
      <c r="C35" s="22">
        <v>3269.96</v>
      </c>
      <c r="E35" s="23">
        <v>1.2</v>
      </c>
      <c r="F35" s="24">
        <v>0.09</v>
      </c>
      <c r="G35" s="2">
        <v>21.81</v>
      </c>
      <c r="H35">
        <v>99.236369999999994</v>
      </c>
      <c r="I35" s="25">
        <v>0</v>
      </c>
    </row>
    <row r="36" spans="1:9" x14ac:dyDescent="0.25">
      <c r="A36" s="21">
        <f t="shared" si="0"/>
        <v>44075</v>
      </c>
      <c r="C36" s="22">
        <v>3363</v>
      </c>
      <c r="E36" s="23">
        <v>1.4</v>
      </c>
      <c r="F36" s="24">
        <v>0.09</v>
      </c>
      <c r="G36" s="2">
        <v>21.65</v>
      </c>
      <c r="H36">
        <v>99.088549999999998</v>
      </c>
      <c r="I36" s="25">
        <v>0</v>
      </c>
    </row>
    <row r="37" spans="1:9" x14ac:dyDescent="0.25">
      <c r="A37" s="21">
        <f t="shared" si="0"/>
        <v>44044</v>
      </c>
      <c r="C37" s="22">
        <v>3500.31</v>
      </c>
      <c r="E37" s="23">
        <v>1.3</v>
      </c>
      <c r="F37" s="24">
        <v>0.1</v>
      </c>
      <c r="G37" s="2">
        <v>21.34</v>
      </c>
      <c r="H37">
        <v>98.778059999999996</v>
      </c>
      <c r="I37" s="25">
        <v>0</v>
      </c>
    </row>
    <row r="38" spans="1:9" x14ac:dyDescent="0.25">
      <c r="A38" s="21">
        <f t="shared" si="0"/>
        <v>44013</v>
      </c>
      <c r="C38" s="22">
        <v>3271.12</v>
      </c>
      <c r="E38" s="23">
        <v>1</v>
      </c>
      <c r="F38" s="24">
        <v>0.09</v>
      </c>
      <c r="G38" s="2">
        <v>21.1</v>
      </c>
      <c r="H38">
        <v>98.577500000000001</v>
      </c>
      <c r="I38" s="2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5401-4C36-4C30-9789-D79CB87164A7}">
  <dimension ref="A1:G178"/>
  <sheetViews>
    <sheetView zoomScaleNormal="100" workbookViewId="0"/>
  </sheetViews>
  <sheetFormatPr defaultRowHeight="15" x14ac:dyDescent="0.25"/>
  <cols>
    <col min="1" max="1" width="11.140625" bestFit="1" customWidth="1"/>
    <col min="2" max="2" width="8.28515625" bestFit="1" customWidth="1"/>
    <col min="3" max="4" width="11.140625" bestFit="1" customWidth="1"/>
    <col min="5" max="5" width="8.28515625" bestFit="1" customWidth="1"/>
    <col min="7" max="7" width="9.5703125" bestFit="1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17">
        <v>39814</v>
      </c>
      <c r="B2" s="15">
        <v>825.88</v>
      </c>
      <c r="C2" s="18"/>
      <c r="D2" s="2"/>
    </row>
    <row r="3" spans="1:4" x14ac:dyDescent="0.25">
      <c r="A3" s="18">
        <f t="shared" ref="A3:A23" si="0">EDATE(A2, 1)</f>
        <v>39845</v>
      </c>
      <c r="B3" s="2">
        <v>735.09</v>
      </c>
    </row>
    <row r="4" spans="1:4" x14ac:dyDescent="0.25">
      <c r="A4" s="18">
        <f t="shared" si="0"/>
        <v>39873</v>
      </c>
      <c r="B4" s="2">
        <v>797.87</v>
      </c>
    </row>
    <row r="5" spans="1:4" x14ac:dyDescent="0.25">
      <c r="A5" s="18">
        <f t="shared" si="0"/>
        <v>39904</v>
      </c>
      <c r="B5" s="2">
        <v>872.81</v>
      </c>
    </row>
    <row r="6" spans="1:4" x14ac:dyDescent="0.25">
      <c r="A6" s="18">
        <f t="shared" si="0"/>
        <v>39934</v>
      </c>
      <c r="B6" s="2">
        <v>919.14</v>
      </c>
    </row>
    <row r="7" spans="1:4" x14ac:dyDescent="0.25">
      <c r="A7" s="18">
        <f t="shared" si="0"/>
        <v>39965</v>
      </c>
      <c r="B7" s="2">
        <v>919.32</v>
      </c>
    </row>
    <row r="8" spans="1:4" x14ac:dyDescent="0.25">
      <c r="A8" s="18">
        <f>EDATE(A7, 1)</f>
        <v>39995</v>
      </c>
      <c r="B8" s="2">
        <v>987.48</v>
      </c>
    </row>
    <row r="9" spans="1:4" x14ac:dyDescent="0.25">
      <c r="A9" s="18">
        <f t="shared" si="0"/>
        <v>40026</v>
      </c>
      <c r="B9" s="2">
        <v>1020.62</v>
      </c>
    </row>
    <row r="10" spans="1:4" x14ac:dyDescent="0.25">
      <c r="A10" s="18">
        <f>EDATE(A9, 1)</f>
        <v>40057</v>
      </c>
      <c r="B10" s="2">
        <v>1057.08</v>
      </c>
    </row>
    <row r="11" spans="1:4" x14ac:dyDescent="0.25">
      <c r="A11" s="18">
        <f t="shared" si="0"/>
        <v>40087</v>
      </c>
      <c r="B11" s="2">
        <v>1036.19</v>
      </c>
    </row>
    <row r="12" spans="1:4" x14ac:dyDescent="0.25">
      <c r="A12" s="18">
        <f t="shared" si="0"/>
        <v>40118</v>
      </c>
      <c r="B12" s="2">
        <v>1095.6300000000001</v>
      </c>
    </row>
    <row r="13" spans="1:4" x14ac:dyDescent="0.25">
      <c r="A13" s="18">
        <f t="shared" si="0"/>
        <v>40148</v>
      </c>
      <c r="B13" s="2">
        <v>1115.0999999999999</v>
      </c>
    </row>
    <row r="14" spans="1:4" x14ac:dyDescent="0.25">
      <c r="A14" s="18">
        <f>EDATE(A13, 1)</f>
        <v>40179</v>
      </c>
      <c r="B14" s="2">
        <v>1073.8699999999999</v>
      </c>
    </row>
    <row r="15" spans="1:4" x14ac:dyDescent="0.25">
      <c r="A15" s="18">
        <f t="shared" si="0"/>
        <v>40210</v>
      </c>
      <c r="B15" s="2">
        <v>1104.49</v>
      </c>
    </row>
    <row r="16" spans="1:4" x14ac:dyDescent="0.25">
      <c r="A16" s="18">
        <f t="shared" si="0"/>
        <v>40238</v>
      </c>
      <c r="B16" s="2">
        <v>1169.43</v>
      </c>
    </row>
    <row r="17" spans="1:7" x14ac:dyDescent="0.25">
      <c r="A17" s="18">
        <f t="shared" si="0"/>
        <v>40269</v>
      </c>
      <c r="B17" s="2">
        <v>1186.69</v>
      </c>
    </row>
    <row r="18" spans="1:7" x14ac:dyDescent="0.25">
      <c r="A18" s="18">
        <f t="shared" si="0"/>
        <v>40299</v>
      </c>
      <c r="B18" s="2">
        <v>1089.4100000000001</v>
      </c>
      <c r="D18" s="1" t="s">
        <v>0</v>
      </c>
      <c r="E18" s="1" t="s">
        <v>31</v>
      </c>
      <c r="G18" s="1" t="s">
        <v>1</v>
      </c>
    </row>
    <row r="19" spans="1:7" x14ac:dyDescent="0.25">
      <c r="A19" s="18">
        <f t="shared" si="0"/>
        <v>40330</v>
      </c>
      <c r="B19" s="2">
        <v>1030.71</v>
      </c>
      <c r="D19" s="19">
        <v>45657</v>
      </c>
      <c r="E19" s="4">
        <f>EDATE(D19, 0)</f>
        <v>45657</v>
      </c>
      <c r="F19" s="3"/>
      <c r="G19" s="5">
        <f>0.675*E19-26282</f>
        <v>4536.4750000000022</v>
      </c>
    </row>
    <row r="20" spans="1:7" x14ac:dyDescent="0.25">
      <c r="A20" s="18">
        <f t="shared" si="0"/>
        <v>40360</v>
      </c>
      <c r="B20" s="2">
        <v>1101.5999999999999</v>
      </c>
    </row>
    <row r="21" spans="1:7" x14ac:dyDescent="0.25">
      <c r="A21" s="18">
        <f t="shared" si="0"/>
        <v>40391</v>
      </c>
      <c r="B21" s="2">
        <v>1049.33</v>
      </c>
      <c r="G21" s="1" t="s">
        <v>29</v>
      </c>
    </row>
    <row r="22" spans="1:7" x14ac:dyDescent="0.25">
      <c r="A22" s="18">
        <f>EDATE(A21, 1)</f>
        <v>40422</v>
      </c>
      <c r="B22" s="2">
        <v>1141.2</v>
      </c>
      <c r="G22" s="7">
        <v>4320.0600000000004</v>
      </c>
    </row>
    <row r="23" spans="1:7" x14ac:dyDescent="0.25">
      <c r="A23" s="18">
        <f t="shared" si="0"/>
        <v>40452</v>
      </c>
      <c r="B23" s="2">
        <v>1183.26</v>
      </c>
    </row>
    <row r="24" spans="1:7" x14ac:dyDescent="0.25">
      <c r="A24" s="18">
        <f t="shared" ref="A24:A87" si="1">EDATE(A23, 1)</f>
        <v>40483</v>
      </c>
      <c r="B24" s="2">
        <v>1180.55</v>
      </c>
      <c r="G24" s="1" t="s">
        <v>30</v>
      </c>
    </row>
    <row r="25" spans="1:7" x14ac:dyDescent="0.25">
      <c r="A25" s="18">
        <f t="shared" si="1"/>
        <v>40513</v>
      </c>
      <c r="B25" s="2">
        <v>1257.6400000000001</v>
      </c>
      <c r="G25" s="6">
        <f>G19/G22-1</f>
        <v>5.0095369045800808E-2</v>
      </c>
    </row>
    <row r="26" spans="1:7" x14ac:dyDescent="0.25">
      <c r="A26" s="18">
        <f t="shared" si="1"/>
        <v>40544</v>
      </c>
      <c r="B26" s="2">
        <v>1286.1199999999999</v>
      </c>
    </row>
    <row r="27" spans="1:7" x14ac:dyDescent="0.25">
      <c r="A27" s="18">
        <f t="shared" si="1"/>
        <v>40575</v>
      </c>
      <c r="B27" s="2">
        <v>1327.22</v>
      </c>
    </row>
    <row r="28" spans="1:7" x14ac:dyDescent="0.25">
      <c r="A28" s="18">
        <f t="shared" si="1"/>
        <v>40603</v>
      </c>
      <c r="B28" s="2">
        <v>1325.83</v>
      </c>
    </row>
    <row r="29" spans="1:7" x14ac:dyDescent="0.25">
      <c r="A29" s="18">
        <f t="shared" si="1"/>
        <v>40634</v>
      </c>
      <c r="B29" s="2">
        <v>1363.61</v>
      </c>
    </row>
    <row r="30" spans="1:7" x14ac:dyDescent="0.25">
      <c r="A30" s="18">
        <f t="shared" si="1"/>
        <v>40664</v>
      </c>
      <c r="B30" s="2">
        <v>1345.2</v>
      </c>
    </row>
    <row r="31" spans="1:7" x14ac:dyDescent="0.25">
      <c r="A31" s="18">
        <f t="shared" si="1"/>
        <v>40695</v>
      </c>
      <c r="B31" s="2">
        <v>1320.64</v>
      </c>
    </row>
    <row r="32" spans="1:7" x14ac:dyDescent="0.25">
      <c r="A32" s="18">
        <f t="shared" si="1"/>
        <v>40725</v>
      </c>
      <c r="B32" s="2">
        <v>1292.28</v>
      </c>
    </row>
    <row r="33" spans="1:2" x14ac:dyDescent="0.25">
      <c r="A33" s="18">
        <f t="shared" si="1"/>
        <v>40756</v>
      </c>
      <c r="B33" s="2">
        <v>1218.8900000000001</v>
      </c>
    </row>
    <row r="34" spans="1:2" x14ac:dyDescent="0.25">
      <c r="A34" s="18">
        <f>EDATE(A33, 1)</f>
        <v>40787</v>
      </c>
      <c r="B34" s="2">
        <v>1131.42</v>
      </c>
    </row>
    <row r="35" spans="1:2" x14ac:dyDescent="0.25">
      <c r="A35" s="18">
        <f t="shared" si="1"/>
        <v>40817</v>
      </c>
      <c r="B35" s="2">
        <v>1253.3</v>
      </c>
    </row>
    <row r="36" spans="1:2" x14ac:dyDescent="0.25">
      <c r="A36" s="18">
        <f t="shared" si="1"/>
        <v>40848</v>
      </c>
      <c r="B36" s="2">
        <v>1246.96</v>
      </c>
    </row>
    <row r="37" spans="1:2" x14ac:dyDescent="0.25">
      <c r="A37" s="18">
        <f t="shared" si="1"/>
        <v>40878</v>
      </c>
      <c r="B37" s="2">
        <v>1257.5999999999999</v>
      </c>
    </row>
    <row r="38" spans="1:2" x14ac:dyDescent="0.25">
      <c r="A38" s="18">
        <f t="shared" si="1"/>
        <v>40909</v>
      </c>
      <c r="B38" s="2">
        <v>1312.41</v>
      </c>
    </row>
    <row r="39" spans="1:2" x14ac:dyDescent="0.25">
      <c r="A39" s="18">
        <f t="shared" si="1"/>
        <v>40940</v>
      </c>
      <c r="B39" s="2">
        <v>1365.68</v>
      </c>
    </row>
    <row r="40" spans="1:2" x14ac:dyDescent="0.25">
      <c r="A40" s="18">
        <f t="shared" si="1"/>
        <v>40969</v>
      </c>
      <c r="B40" s="2">
        <v>1408.47</v>
      </c>
    </row>
    <row r="41" spans="1:2" x14ac:dyDescent="0.25">
      <c r="A41" s="18">
        <f t="shared" si="1"/>
        <v>41000</v>
      </c>
      <c r="B41" s="2">
        <v>1397.91</v>
      </c>
    </row>
    <row r="42" spans="1:2" x14ac:dyDescent="0.25">
      <c r="A42" s="18">
        <f t="shared" si="1"/>
        <v>41030</v>
      </c>
      <c r="B42" s="2">
        <v>1310.33</v>
      </c>
    </row>
    <row r="43" spans="1:2" x14ac:dyDescent="0.25">
      <c r="A43" s="18">
        <f t="shared" si="1"/>
        <v>41061</v>
      </c>
      <c r="B43" s="2">
        <v>1362.16</v>
      </c>
    </row>
    <row r="44" spans="1:2" x14ac:dyDescent="0.25">
      <c r="A44" s="18">
        <f t="shared" si="1"/>
        <v>41091</v>
      </c>
      <c r="B44" s="2">
        <v>1379.32</v>
      </c>
    </row>
    <row r="45" spans="1:2" x14ac:dyDescent="0.25">
      <c r="A45" s="18">
        <f t="shared" si="1"/>
        <v>41122</v>
      </c>
      <c r="B45" s="2">
        <v>1406.58</v>
      </c>
    </row>
    <row r="46" spans="1:2" x14ac:dyDescent="0.25">
      <c r="A46" s="18">
        <f>EDATE(A45, 1)</f>
        <v>41153</v>
      </c>
      <c r="B46" s="2">
        <v>1440.67</v>
      </c>
    </row>
    <row r="47" spans="1:2" x14ac:dyDescent="0.25">
      <c r="A47" s="18">
        <f t="shared" si="1"/>
        <v>41183</v>
      </c>
      <c r="B47" s="2">
        <v>1412.16</v>
      </c>
    </row>
    <row r="48" spans="1:2" x14ac:dyDescent="0.25">
      <c r="A48" s="18">
        <f t="shared" si="1"/>
        <v>41214</v>
      </c>
      <c r="B48" s="2">
        <v>1416.18</v>
      </c>
    </row>
    <row r="49" spans="1:2" x14ac:dyDescent="0.25">
      <c r="A49" s="18">
        <f t="shared" si="1"/>
        <v>41244</v>
      </c>
      <c r="B49" s="2">
        <v>1426.19</v>
      </c>
    </row>
    <row r="50" spans="1:2" x14ac:dyDescent="0.25">
      <c r="A50" s="18">
        <f t="shared" si="1"/>
        <v>41275</v>
      </c>
      <c r="B50" s="2">
        <v>1498.11</v>
      </c>
    </row>
    <row r="51" spans="1:2" x14ac:dyDescent="0.25">
      <c r="A51" s="18">
        <f t="shared" si="1"/>
        <v>41306</v>
      </c>
      <c r="B51" s="2">
        <v>1514.68</v>
      </c>
    </row>
    <row r="52" spans="1:2" x14ac:dyDescent="0.25">
      <c r="A52" s="18">
        <f t="shared" si="1"/>
        <v>41334</v>
      </c>
      <c r="B52" s="2">
        <v>1569.19</v>
      </c>
    </row>
    <row r="53" spans="1:2" x14ac:dyDescent="0.25">
      <c r="A53" s="18">
        <f t="shared" si="1"/>
        <v>41365</v>
      </c>
      <c r="B53" s="2">
        <v>1597.57</v>
      </c>
    </row>
    <row r="54" spans="1:2" x14ac:dyDescent="0.25">
      <c r="A54" s="18">
        <f t="shared" si="1"/>
        <v>41395</v>
      </c>
      <c r="B54" s="2">
        <v>1630.74</v>
      </c>
    </row>
    <row r="55" spans="1:2" x14ac:dyDescent="0.25">
      <c r="A55" s="18">
        <f t="shared" si="1"/>
        <v>41426</v>
      </c>
      <c r="B55" s="2">
        <v>1606.28</v>
      </c>
    </row>
    <row r="56" spans="1:2" x14ac:dyDescent="0.25">
      <c r="A56" s="18">
        <f t="shared" si="1"/>
        <v>41456</v>
      </c>
      <c r="B56" s="2">
        <v>1685.73</v>
      </c>
    </row>
    <row r="57" spans="1:2" x14ac:dyDescent="0.25">
      <c r="A57" s="18">
        <f t="shared" si="1"/>
        <v>41487</v>
      </c>
      <c r="B57" s="2">
        <v>1632.97</v>
      </c>
    </row>
    <row r="58" spans="1:2" x14ac:dyDescent="0.25">
      <c r="A58" s="18">
        <f t="shared" si="1"/>
        <v>41518</v>
      </c>
      <c r="B58" s="2">
        <v>1681.55</v>
      </c>
    </row>
    <row r="59" spans="1:2" x14ac:dyDescent="0.25">
      <c r="A59" s="18">
        <f t="shared" si="1"/>
        <v>41548</v>
      </c>
      <c r="B59" s="2">
        <v>1756.54</v>
      </c>
    </row>
    <row r="60" spans="1:2" x14ac:dyDescent="0.25">
      <c r="A60" s="18">
        <f t="shared" si="1"/>
        <v>41579</v>
      </c>
      <c r="B60" s="2">
        <v>1805.81</v>
      </c>
    </row>
    <row r="61" spans="1:2" x14ac:dyDescent="0.25">
      <c r="A61" s="18">
        <f t="shared" si="1"/>
        <v>41609</v>
      </c>
      <c r="B61" s="2">
        <v>1848.36</v>
      </c>
    </row>
    <row r="62" spans="1:2" x14ac:dyDescent="0.25">
      <c r="A62" s="18">
        <f t="shared" si="1"/>
        <v>41640</v>
      </c>
      <c r="B62" s="2">
        <v>1782.59</v>
      </c>
    </row>
    <row r="63" spans="1:2" x14ac:dyDescent="0.25">
      <c r="A63" s="18">
        <f t="shared" si="1"/>
        <v>41671</v>
      </c>
      <c r="B63" s="2">
        <v>1859.45</v>
      </c>
    </row>
    <row r="64" spans="1:2" x14ac:dyDescent="0.25">
      <c r="A64" s="18">
        <f t="shared" si="1"/>
        <v>41699</v>
      </c>
      <c r="B64" s="2">
        <v>1872.34</v>
      </c>
    </row>
    <row r="65" spans="1:2" x14ac:dyDescent="0.25">
      <c r="A65" s="18">
        <f t="shared" si="1"/>
        <v>41730</v>
      </c>
      <c r="B65" s="2">
        <v>1883.95</v>
      </c>
    </row>
    <row r="66" spans="1:2" x14ac:dyDescent="0.25">
      <c r="A66" s="18">
        <f t="shared" si="1"/>
        <v>41760</v>
      </c>
      <c r="B66" s="2">
        <v>1923.57</v>
      </c>
    </row>
    <row r="67" spans="1:2" x14ac:dyDescent="0.25">
      <c r="A67" s="18">
        <f t="shared" si="1"/>
        <v>41791</v>
      </c>
      <c r="B67" s="2">
        <v>1960.23</v>
      </c>
    </row>
    <row r="68" spans="1:2" x14ac:dyDescent="0.25">
      <c r="A68" s="18">
        <f t="shared" si="1"/>
        <v>41821</v>
      </c>
      <c r="B68" s="2">
        <v>1930.67</v>
      </c>
    </row>
    <row r="69" spans="1:2" x14ac:dyDescent="0.25">
      <c r="A69" s="18">
        <f t="shared" si="1"/>
        <v>41852</v>
      </c>
      <c r="B69" s="2">
        <v>2003.37</v>
      </c>
    </row>
    <row r="70" spans="1:2" x14ac:dyDescent="0.25">
      <c r="A70" s="18">
        <f t="shared" si="1"/>
        <v>41883</v>
      </c>
      <c r="B70" s="2">
        <v>1972.29</v>
      </c>
    </row>
    <row r="71" spans="1:2" x14ac:dyDescent="0.25">
      <c r="A71" s="18">
        <f t="shared" si="1"/>
        <v>41913</v>
      </c>
      <c r="B71" s="2">
        <v>2018.05</v>
      </c>
    </row>
    <row r="72" spans="1:2" x14ac:dyDescent="0.25">
      <c r="A72" s="18">
        <f t="shared" si="1"/>
        <v>41944</v>
      </c>
      <c r="B72" s="2">
        <v>2067.56</v>
      </c>
    </row>
    <row r="73" spans="1:2" x14ac:dyDescent="0.25">
      <c r="A73" s="18">
        <f t="shared" si="1"/>
        <v>41974</v>
      </c>
      <c r="B73" s="2">
        <v>2058.9</v>
      </c>
    </row>
    <row r="74" spans="1:2" x14ac:dyDescent="0.25">
      <c r="A74" s="18">
        <f t="shared" si="1"/>
        <v>42005</v>
      </c>
      <c r="B74" s="2">
        <v>1994.99</v>
      </c>
    </row>
    <row r="75" spans="1:2" x14ac:dyDescent="0.25">
      <c r="A75" s="18">
        <f t="shared" si="1"/>
        <v>42036</v>
      </c>
      <c r="B75" s="2">
        <v>2104.5</v>
      </c>
    </row>
    <row r="76" spans="1:2" x14ac:dyDescent="0.25">
      <c r="A76" s="18">
        <f t="shared" si="1"/>
        <v>42064</v>
      </c>
      <c r="B76" s="2">
        <v>2067.89</v>
      </c>
    </row>
    <row r="77" spans="1:2" x14ac:dyDescent="0.25">
      <c r="A77" s="18">
        <f t="shared" si="1"/>
        <v>42095</v>
      </c>
      <c r="B77" s="2">
        <v>2085.5100000000002</v>
      </c>
    </row>
    <row r="78" spans="1:2" x14ac:dyDescent="0.25">
      <c r="A78" s="18">
        <f t="shared" si="1"/>
        <v>42125</v>
      </c>
      <c r="B78" s="2">
        <v>2107.39</v>
      </c>
    </row>
    <row r="79" spans="1:2" x14ac:dyDescent="0.25">
      <c r="A79" s="18">
        <f t="shared" si="1"/>
        <v>42156</v>
      </c>
      <c r="B79" s="2">
        <v>2063.11</v>
      </c>
    </row>
    <row r="80" spans="1:2" x14ac:dyDescent="0.25">
      <c r="A80" s="18">
        <f t="shared" si="1"/>
        <v>42186</v>
      </c>
      <c r="B80" s="2">
        <v>2103.84</v>
      </c>
    </row>
    <row r="81" spans="1:2" x14ac:dyDescent="0.25">
      <c r="A81" s="18">
        <f t="shared" si="1"/>
        <v>42217</v>
      </c>
      <c r="B81" s="2">
        <v>1972.18</v>
      </c>
    </row>
    <row r="82" spans="1:2" x14ac:dyDescent="0.25">
      <c r="A82" s="18">
        <f t="shared" si="1"/>
        <v>42248</v>
      </c>
      <c r="B82" s="2">
        <v>1920.03</v>
      </c>
    </row>
    <row r="83" spans="1:2" x14ac:dyDescent="0.25">
      <c r="A83" s="18">
        <f t="shared" si="1"/>
        <v>42278</v>
      </c>
      <c r="B83" s="2">
        <v>2079.36</v>
      </c>
    </row>
    <row r="84" spans="1:2" x14ac:dyDescent="0.25">
      <c r="A84" s="18">
        <f t="shared" si="1"/>
        <v>42309</v>
      </c>
      <c r="B84" s="2">
        <v>2080.41</v>
      </c>
    </row>
    <row r="85" spans="1:2" x14ac:dyDescent="0.25">
      <c r="A85" s="18">
        <f t="shared" si="1"/>
        <v>42339</v>
      </c>
      <c r="B85" s="2">
        <v>2043.94</v>
      </c>
    </row>
    <row r="86" spans="1:2" x14ac:dyDescent="0.25">
      <c r="A86" s="18">
        <f>EDATE(A85, 1)</f>
        <v>42370</v>
      </c>
      <c r="B86" s="2">
        <v>1940.24</v>
      </c>
    </row>
    <row r="87" spans="1:2" x14ac:dyDescent="0.25">
      <c r="A87" s="18">
        <f t="shared" si="1"/>
        <v>42401</v>
      </c>
      <c r="B87" s="2">
        <v>1932.23</v>
      </c>
    </row>
    <row r="88" spans="1:2" x14ac:dyDescent="0.25">
      <c r="A88" s="18">
        <f t="shared" ref="A88:A151" si="2">EDATE(A87, 1)</f>
        <v>42430</v>
      </c>
      <c r="B88" s="2">
        <v>2059.7399999999998</v>
      </c>
    </row>
    <row r="89" spans="1:2" x14ac:dyDescent="0.25">
      <c r="A89" s="18">
        <f t="shared" si="2"/>
        <v>42461</v>
      </c>
      <c r="B89" s="2">
        <v>2065.3000000000002</v>
      </c>
    </row>
    <row r="90" spans="1:2" x14ac:dyDescent="0.25">
      <c r="A90" s="18">
        <f t="shared" si="2"/>
        <v>42491</v>
      </c>
      <c r="B90" s="2">
        <v>2096.9499999999998</v>
      </c>
    </row>
    <row r="91" spans="1:2" x14ac:dyDescent="0.25">
      <c r="A91" s="18">
        <f t="shared" si="2"/>
        <v>42522</v>
      </c>
      <c r="B91" s="2">
        <v>2098.86</v>
      </c>
    </row>
    <row r="92" spans="1:2" x14ac:dyDescent="0.25">
      <c r="A92" s="18">
        <f t="shared" si="2"/>
        <v>42552</v>
      </c>
      <c r="B92" s="2">
        <v>2173.6</v>
      </c>
    </row>
    <row r="93" spans="1:2" x14ac:dyDescent="0.25">
      <c r="A93" s="18">
        <f t="shared" si="2"/>
        <v>42583</v>
      </c>
      <c r="B93" s="2">
        <v>2170.9499999999998</v>
      </c>
    </row>
    <row r="94" spans="1:2" x14ac:dyDescent="0.25">
      <c r="A94" s="18">
        <f t="shared" si="2"/>
        <v>42614</v>
      </c>
      <c r="B94" s="2">
        <v>2168.27</v>
      </c>
    </row>
    <row r="95" spans="1:2" x14ac:dyDescent="0.25">
      <c r="A95" s="18">
        <f t="shared" si="2"/>
        <v>42644</v>
      </c>
      <c r="B95" s="2">
        <v>2126.15</v>
      </c>
    </row>
    <row r="96" spans="1:2" x14ac:dyDescent="0.25">
      <c r="A96" s="18">
        <f t="shared" si="2"/>
        <v>42675</v>
      </c>
      <c r="B96" s="2">
        <v>2198.81</v>
      </c>
    </row>
    <row r="97" spans="1:2" x14ac:dyDescent="0.25">
      <c r="A97" s="18">
        <f t="shared" si="2"/>
        <v>42705</v>
      </c>
      <c r="B97" s="2">
        <v>2238.83</v>
      </c>
    </row>
    <row r="98" spans="1:2" x14ac:dyDescent="0.25">
      <c r="A98" s="18">
        <f t="shared" si="2"/>
        <v>42736</v>
      </c>
      <c r="B98" s="2">
        <v>2278.87</v>
      </c>
    </row>
    <row r="99" spans="1:2" x14ac:dyDescent="0.25">
      <c r="A99" s="18">
        <f t="shared" si="2"/>
        <v>42767</v>
      </c>
      <c r="B99" s="2">
        <v>2363.64</v>
      </c>
    </row>
    <row r="100" spans="1:2" x14ac:dyDescent="0.25">
      <c r="A100" s="18">
        <f t="shared" si="2"/>
        <v>42795</v>
      </c>
      <c r="B100" s="2">
        <v>2362.7199999999998</v>
      </c>
    </row>
    <row r="101" spans="1:2" x14ac:dyDescent="0.25">
      <c r="A101" s="18">
        <f t="shared" si="2"/>
        <v>42826</v>
      </c>
      <c r="B101" s="2">
        <v>2384.1999999999998</v>
      </c>
    </row>
    <row r="102" spans="1:2" x14ac:dyDescent="0.25">
      <c r="A102" s="18">
        <f t="shared" si="2"/>
        <v>42856</v>
      </c>
      <c r="B102" s="2">
        <v>2411.8000000000002</v>
      </c>
    </row>
    <row r="103" spans="1:2" x14ac:dyDescent="0.25">
      <c r="A103" s="18">
        <f t="shared" si="2"/>
        <v>42887</v>
      </c>
      <c r="B103" s="2">
        <v>2423.41</v>
      </c>
    </row>
    <row r="104" spans="1:2" x14ac:dyDescent="0.25">
      <c r="A104" s="18">
        <f t="shared" si="2"/>
        <v>42917</v>
      </c>
      <c r="B104" s="2">
        <v>2470.3000000000002</v>
      </c>
    </row>
    <row r="105" spans="1:2" x14ac:dyDescent="0.25">
      <c r="A105" s="18">
        <f t="shared" si="2"/>
        <v>42948</v>
      </c>
      <c r="B105" s="2">
        <v>2471.65</v>
      </c>
    </row>
    <row r="106" spans="1:2" x14ac:dyDescent="0.25">
      <c r="A106" s="18">
        <f t="shared" si="2"/>
        <v>42979</v>
      </c>
      <c r="B106" s="2">
        <v>2519.36</v>
      </c>
    </row>
    <row r="107" spans="1:2" x14ac:dyDescent="0.25">
      <c r="A107" s="18">
        <f t="shared" si="2"/>
        <v>43009</v>
      </c>
      <c r="B107" s="2">
        <v>2575.2600000000002</v>
      </c>
    </row>
    <row r="108" spans="1:2" x14ac:dyDescent="0.25">
      <c r="A108" s="18">
        <f t="shared" si="2"/>
        <v>43040</v>
      </c>
      <c r="B108" s="2">
        <v>2647.58</v>
      </c>
    </row>
    <row r="109" spans="1:2" x14ac:dyDescent="0.25">
      <c r="A109" s="18">
        <f t="shared" si="2"/>
        <v>43070</v>
      </c>
      <c r="B109" s="2">
        <v>2673.61</v>
      </c>
    </row>
    <row r="110" spans="1:2" x14ac:dyDescent="0.25">
      <c r="A110" s="18">
        <f t="shared" si="2"/>
        <v>43101</v>
      </c>
      <c r="B110" s="2">
        <v>2823.81</v>
      </c>
    </row>
    <row r="111" spans="1:2" x14ac:dyDescent="0.25">
      <c r="A111" s="18">
        <f t="shared" si="2"/>
        <v>43132</v>
      </c>
      <c r="B111" s="2">
        <v>2713.83</v>
      </c>
    </row>
    <row r="112" spans="1:2" x14ac:dyDescent="0.25">
      <c r="A112" s="18">
        <f t="shared" si="2"/>
        <v>43160</v>
      </c>
      <c r="B112" s="2">
        <v>2640.87</v>
      </c>
    </row>
    <row r="113" spans="1:2" x14ac:dyDescent="0.25">
      <c r="A113" s="18">
        <f t="shared" si="2"/>
        <v>43191</v>
      </c>
      <c r="B113" s="2">
        <v>2648.05</v>
      </c>
    </row>
    <row r="114" spans="1:2" x14ac:dyDescent="0.25">
      <c r="A114" s="18">
        <f t="shared" si="2"/>
        <v>43221</v>
      </c>
      <c r="B114" s="2">
        <v>2705.27</v>
      </c>
    </row>
    <row r="115" spans="1:2" x14ac:dyDescent="0.25">
      <c r="A115" s="18">
        <f t="shared" si="2"/>
        <v>43252</v>
      </c>
      <c r="B115" s="2">
        <v>2718.37</v>
      </c>
    </row>
    <row r="116" spans="1:2" x14ac:dyDescent="0.25">
      <c r="A116" s="18">
        <f t="shared" si="2"/>
        <v>43282</v>
      </c>
      <c r="B116" s="2">
        <v>2816.29</v>
      </c>
    </row>
    <row r="117" spans="1:2" x14ac:dyDescent="0.25">
      <c r="A117" s="18">
        <f t="shared" si="2"/>
        <v>43313</v>
      </c>
      <c r="B117" s="2">
        <v>2901.52</v>
      </c>
    </row>
    <row r="118" spans="1:2" x14ac:dyDescent="0.25">
      <c r="A118" s="18">
        <f t="shared" si="2"/>
        <v>43344</v>
      </c>
      <c r="B118" s="2">
        <v>2913.98</v>
      </c>
    </row>
    <row r="119" spans="1:2" x14ac:dyDescent="0.25">
      <c r="A119" s="18">
        <f t="shared" si="2"/>
        <v>43374</v>
      </c>
      <c r="B119" s="2">
        <v>2711.74</v>
      </c>
    </row>
    <row r="120" spans="1:2" x14ac:dyDescent="0.25">
      <c r="A120" s="18">
        <f t="shared" si="2"/>
        <v>43405</v>
      </c>
      <c r="B120" s="2">
        <v>2760.17</v>
      </c>
    </row>
    <row r="121" spans="1:2" x14ac:dyDescent="0.25">
      <c r="A121" s="18">
        <f t="shared" si="2"/>
        <v>43435</v>
      </c>
      <c r="B121" s="2">
        <v>2506.85</v>
      </c>
    </row>
    <row r="122" spans="1:2" x14ac:dyDescent="0.25">
      <c r="A122" s="18">
        <f t="shared" si="2"/>
        <v>43466</v>
      </c>
      <c r="B122" s="2">
        <v>2704.1</v>
      </c>
    </row>
    <row r="123" spans="1:2" x14ac:dyDescent="0.25">
      <c r="A123" s="18">
        <f t="shared" si="2"/>
        <v>43497</v>
      </c>
      <c r="B123" s="2">
        <v>2784.49</v>
      </c>
    </row>
    <row r="124" spans="1:2" x14ac:dyDescent="0.25">
      <c r="A124" s="18">
        <f t="shared" si="2"/>
        <v>43525</v>
      </c>
      <c r="B124" s="2">
        <v>2834.4</v>
      </c>
    </row>
    <row r="125" spans="1:2" x14ac:dyDescent="0.25">
      <c r="A125" s="18">
        <f t="shared" si="2"/>
        <v>43556</v>
      </c>
      <c r="B125" s="2">
        <v>2945.83</v>
      </c>
    </row>
    <row r="126" spans="1:2" x14ac:dyDescent="0.25">
      <c r="A126" s="18">
        <f t="shared" si="2"/>
        <v>43586</v>
      </c>
      <c r="B126" s="2">
        <v>2752.06</v>
      </c>
    </row>
    <row r="127" spans="1:2" x14ac:dyDescent="0.25">
      <c r="A127" s="18">
        <f t="shared" si="2"/>
        <v>43617</v>
      </c>
      <c r="B127" s="2">
        <v>2941.76</v>
      </c>
    </row>
    <row r="128" spans="1:2" x14ac:dyDescent="0.25">
      <c r="A128" s="18">
        <f t="shared" si="2"/>
        <v>43647</v>
      </c>
      <c r="B128" s="2">
        <v>2980.38</v>
      </c>
    </row>
    <row r="129" spans="1:2" x14ac:dyDescent="0.25">
      <c r="A129" s="18">
        <f t="shared" si="2"/>
        <v>43678</v>
      </c>
      <c r="B129" s="2">
        <v>2926.46</v>
      </c>
    </row>
    <row r="130" spans="1:2" x14ac:dyDescent="0.25">
      <c r="A130" s="18">
        <f t="shared" si="2"/>
        <v>43709</v>
      </c>
      <c r="B130" s="2">
        <v>2976.74</v>
      </c>
    </row>
    <row r="131" spans="1:2" x14ac:dyDescent="0.25">
      <c r="A131" s="18">
        <f t="shared" si="2"/>
        <v>43739</v>
      </c>
      <c r="B131" s="2">
        <v>3037.56</v>
      </c>
    </row>
    <row r="132" spans="1:2" x14ac:dyDescent="0.25">
      <c r="A132" s="18">
        <f t="shared" si="2"/>
        <v>43770</v>
      </c>
      <c r="B132" s="2">
        <v>3140.98</v>
      </c>
    </row>
    <row r="133" spans="1:2" x14ac:dyDescent="0.25">
      <c r="A133" s="18">
        <f t="shared" si="2"/>
        <v>43800</v>
      </c>
      <c r="B133" s="2">
        <v>3230.78</v>
      </c>
    </row>
    <row r="134" spans="1:2" x14ac:dyDescent="0.25">
      <c r="A134" s="18">
        <f t="shared" si="2"/>
        <v>43831</v>
      </c>
      <c r="B134" s="2">
        <v>3225.52</v>
      </c>
    </row>
    <row r="135" spans="1:2" x14ac:dyDescent="0.25">
      <c r="A135" s="18">
        <f t="shared" si="2"/>
        <v>43862</v>
      </c>
      <c r="B135" s="2">
        <v>2954.22</v>
      </c>
    </row>
    <row r="136" spans="1:2" x14ac:dyDescent="0.25">
      <c r="A136" s="18">
        <f t="shared" si="2"/>
        <v>43891</v>
      </c>
      <c r="B136" s="2">
        <v>2584.59</v>
      </c>
    </row>
    <row r="137" spans="1:2" x14ac:dyDescent="0.25">
      <c r="A137" s="18">
        <f t="shared" si="2"/>
        <v>43922</v>
      </c>
      <c r="B137" s="2">
        <v>2912.43</v>
      </c>
    </row>
    <row r="138" spans="1:2" x14ac:dyDescent="0.25">
      <c r="A138" s="18">
        <f t="shared" si="2"/>
        <v>43952</v>
      </c>
      <c r="B138" s="2">
        <v>3044.31</v>
      </c>
    </row>
    <row r="139" spans="1:2" x14ac:dyDescent="0.25">
      <c r="A139" s="18">
        <f t="shared" si="2"/>
        <v>43983</v>
      </c>
      <c r="B139" s="2">
        <v>3100.29</v>
      </c>
    </row>
    <row r="140" spans="1:2" x14ac:dyDescent="0.25">
      <c r="A140" s="18">
        <f>EDATE(A139, 1)</f>
        <v>44013</v>
      </c>
      <c r="B140" s="2">
        <v>3271.12</v>
      </c>
    </row>
    <row r="141" spans="1:2" x14ac:dyDescent="0.25">
      <c r="A141" s="18">
        <f t="shared" si="2"/>
        <v>44044</v>
      </c>
      <c r="B141" s="2">
        <v>3500.31</v>
      </c>
    </row>
    <row r="142" spans="1:2" x14ac:dyDescent="0.25">
      <c r="A142" s="18">
        <f t="shared" si="2"/>
        <v>44075</v>
      </c>
      <c r="B142" s="2">
        <v>3363</v>
      </c>
    </row>
    <row r="143" spans="1:2" x14ac:dyDescent="0.25">
      <c r="A143" s="18">
        <f t="shared" si="2"/>
        <v>44105</v>
      </c>
      <c r="B143" s="2">
        <v>3269.96</v>
      </c>
    </row>
    <row r="144" spans="1:2" x14ac:dyDescent="0.25">
      <c r="A144" s="18">
        <f t="shared" si="2"/>
        <v>44136</v>
      </c>
      <c r="B144" s="2">
        <v>3621.63</v>
      </c>
    </row>
    <row r="145" spans="1:2" x14ac:dyDescent="0.25">
      <c r="A145" s="18">
        <f t="shared" si="2"/>
        <v>44166</v>
      </c>
      <c r="B145" s="2">
        <v>3756.07</v>
      </c>
    </row>
    <row r="146" spans="1:2" x14ac:dyDescent="0.25">
      <c r="A146" s="18">
        <f t="shared" si="2"/>
        <v>44197</v>
      </c>
      <c r="B146" s="2">
        <v>3714.24</v>
      </c>
    </row>
    <row r="147" spans="1:2" x14ac:dyDescent="0.25">
      <c r="A147" s="18">
        <f t="shared" si="2"/>
        <v>44228</v>
      </c>
      <c r="B147" s="2">
        <v>3811.15</v>
      </c>
    </row>
    <row r="148" spans="1:2" x14ac:dyDescent="0.25">
      <c r="A148" s="18">
        <f t="shared" si="2"/>
        <v>44256</v>
      </c>
      <c r="B148" s="2">
        <v>3972.89</v>
      </c>
    </row>
    <row r="149" spans="1:2" x14ac:dyDescent="0.25">
      <c r="A149" s="18">
        <f t="shared" si="2"/>
        <v>44287</v>
      </c>
      <c r="B149" s="2">
        <v>4181.17</v>
      </c>
    </row>
    <row r="150" spans="1:2" x14ac:dyDescent="0.25">
      <c r="A150" s="18">
        <f t="shared" si="2"/>
        <v>44317</v>
      </c>
      <c r="B150" s="2">
        <v>4204.1099999999997</v>
      </c>
    </row>
    <row r="151" spans="1:2" x14ac:dyDescent="0.25">
      <c r="A151" s="18">
        <f t="shared" si="2"/>
        <v>44348</v>
      </c>
      <c r="B151" s="2">
        <v>4297.5</v>
      </c>
    </row>
    <row r="152" spans="1:2" x14ac:dyDescent="0.25">
      <c r="A152" s="18">
        <f t="shared" ref="A152:A178" si="3">EDATE(A151, 1)</f>
        <v>44378</v>
      </c>
      <c r="B152" s="2">
        <v>4395.26</v>
      </c>
    </row>
    <row r="153" spans="1:2" x14ac:dyDescent="0.25">
      <c r="A153" s="18">
        <f t="shared" si="3"/>
        <v>44409</v>
      </c>
      <c r="B153" s="2">
        <v>4522.68</v>
      </c>
    </row>
    <row r="154" spans="1:2" x14ac:dyDescent="0.25">
      <c r="A154" s="18">
        <f t="shared" si="3"/>
        <v>44440</v>
      </c>
      <c r="B154" s="2">
        <v>4307.54</v>
      </c>
    </row>
    <row r="155" spans="1:2" x14ac:dyDescent="0.25">
      <c r="A155" s="18">
        <f t="shared" si="3"/>
        <v>44470</v>
      </c>
      <c r="B155" s="2">
        <v>4605.38</v>
      </c>
    </row>
    <row r="156" spans="1:2" x14ac:dyDescent="0.25">
      <c r="A156" s="18">
        <f t="shared" si="3"/>
        <v>44501</v>
      </c>
      <c r="B156" s="2">
        <v>4567</v>
      </c>
    </row>
    <row r="157" spans="1:2" x14ac:dyDescent="0.25">
      <c r="A157" s="18">
        <f t="shared" si="3"/>
        <v>44531</v>
      </c>
      <c r="B157" s="2">
        <v>4766.18</v>
      </c>
    </row>
    <row r="158" spans="1:2" x14ac:dyDescent="0.25">
      <c r="A158" s="18">
        <f t="shared" si="3"/>
        <v>44562</v>
      </c>
      <c r="B158" s="2">
        <v>4515.55</v>
      </c>
    </row>
    <row r="159" spans="1:2" x14ac:dyDescent="0.25">
      <c r="A159" s="18">
        <f t="shared" si="3"/>
        <v>44593</v>
      </c>
      <c r="B159" s="2">
        <v>4373.9399999999996</v>
      </c>
    </row>
    <row r="160" spans="1:2" x14ac:dyDescent="0.25">
      <c r="A160" s="18">
        <f t="shared" si="3"/>
        <v>44621</v>
      </c>
      <c r="B160" s="2">
        <v>4530.41</v>
      </c>
    </row>
    <row r="161" spans="1:2" x14ac:dyDescent="0.25">
      <c r="A161" s="18">
        <f t="shared" si="3"/>
        <v>44652</v>
      </c>
      <c r="B161" s="2">
        <v>4131.93</v>
      </c>
    </row>
    <row r="162" spans="1:2" x14ac:dyDescent="0.25">
      <c r="A162" s="18">
        <f t="shared" si="3"/>
        <v>44682</v>
      </c>
      <c r="B162" s="2">
        <v>4132.1499999999996</v>
      </c>
    </row>
    <row r="163" spans="1:2" x14ac:dyDescent="0.25">
      <c r="A163" s="18">
        <f t="shared" si="3"/>
        <v>44713</v>
      </c>
      <c r="B163" s="2">
        <v>3785.38</v>
      </c>
    </row>
    <row r="164" spans="1:2" x14ac:dyDescent="0.25">
      <c r="A164" s="18">
        <f t="shared" si="3"/>
        <v>44743</v>
      </c>
      <c r="B164" s="2">
        <v>4130.29</v>
      </c>
    </row>
    <row r="165" spans="1:2" x14ac:dyDescent="0.25">
      <c r="A165" s="18">
        <f t="shared" si="3"/>
        <v>44774</v>
      </c>
      <c r="B165" s="2">
        <v>3955</v>
      </c>
    </row>
    <row r="166" spans="1:2" x14ac:dyDescent="0.25">
      <c r="A166" s="18">
        <f t="shared" si="3"/>
        <v>44805</v>
      </c>
      <c r="B166" s="2">
        <v>3585.62</v>
      </c>
    </row>
    <row r="167" spans="1:2" x14ac:dyDescent="0.25">
      <c r="A167" s="18">
        <f t="shared" si="3"/>
        <v>44835</v>
      </c>
      <c r="B167" s="2">
        <v>3871.98</v>
      </c>
    </row>
    <row r="168" spans="1:2" x14ac:dyDescent="0.25">
      <c r="A168" s="18">
        <f t="shared" si="3"/>
        <v>44866</v>
      </c>
      <c r="B168" s="2">
        <v>4080.11</v>
      </c>
    </row>
    <row r="169" spans="1:2" x14ac:dyDescent="0.25">
      <c r="A169" s="18">
        <f t="shared" si="3"/>
        <v>44896</v>
      </c>
      <c r="B169" s="2">
        <v>3839.5</v>
      </c>
    </row>
    <row r="170" spans="1:2" x14ac:dyDescent="0.25">
      <c r="A170" s="18">
        <f t="shared" si="3"/>
        <v>44927</v>
      </c>
      <c r="B170" s="2">
        <v>4076.6</v>
      </c>
    </row>
    <row r="171" spans="1:2" x14ac:dyDescent="0.25">
      <c r="A171" s="18">
        <f t="shared" si="3"/>
        <v>44958</v>
      </c>
      <c r="B171" s="2">
        <v>3970.15</v>
      </c>
    </row>
    <row r="172" spans="1:2" x14ac:dyDescent="0.25">
      <c r="A172" s="18">
        <f t="shared" si="3"/>
        <v>44986</v>
      </c>
      <c r="B172" s="2">
        <v>4109.3100000000004</v>
      </c>
    </row>
    <row r="173" spans="1:2" x14ac:dyDescent="0.25">
      <c r="A173" s="18">
        <f t="shared" si="3"/>
        <v>45017</v>
      </c>
      <c r="B173" s="2">
        <v>4169.4799999999996</v>
      </c>
    </row>
    <row r="174" spans="1:2" x14ac:dyDescent="0.25">
      <c r="A174" s="18">
        <f t="shared" si="3"/>
        <v>45047</v>
      </c>
      <c r="B174" s="2">
        <v>4179.83</v>
      </c>
    </row>
    <row r="175" spans="1:2" x14ac:dyDescent="0.25">
      <c r="A175" s="18">
        <f t="shared" si="3"/>
        <v>45078</v>
      </c>
      <c r="B175" s="2">
        <v>4450.38</v>
      </c>
    </row>
    <row r="176" spans="1:2" x14ac:dyDescent="0.25">
      <c r="A176" s="18">
        <f t="shared" si="3"/>
        <v>45108</v>
      </c>
      <c r="B176" s="2">
        <v>4588.96</v>
      </c>
    </row>
    <row r="177" spans="1:2" x14ac:dyDescent="0.25">
      <c r="A177" s="18">
        <f t="shared" si="3"/>
        <v>45139</v>
      </c>
      <c r="B177" s="2">
        <v>4507.66</v>
      </c>
    </row>
    <row r="178" spans="1:2" x14ac:dyDescent="0.25">
      <c r="A178" s="18">
        <f t="shared" si="3"/>
        <v>45170</v>
      </c>
      <c r="B178" s="2">
        <v>4330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F2C1-7E66-4ADD-A7D9-0CF987944C5D}">
  <dimension ref="A1:B5"/>
  <sheetViews>
    <sheetView zoomScaleNormal="100" workbookViewId="0"/>
  </sheetViews>
  <sheetFormatPr defaultRowHeight="15" x14ac:dyDescent="0.25"/>
  <cols>
    <col min="1" max="1" width="9.42578125" bestFit="1" customWidth="1"/>
    <col min="2" max="2" width="7.7109375" bestFit="1" customWidth="1"/>
  </cols>
  <sheetData>
    <row r="1" spans="1:2" x14ac:dyDescent="0.25">
      <c r="A1" s="26" t="s">
        <v>32</v>
      </c>
      <c r="B1" s="27">
        <f>'Method I'!Q25</f>
        <v>4955.312990544583</v>
      </c>
    </row>
    <row r="2" spans="1:2" x14ac:dyDescent="0.25">
      <c r="A2" s="26" t="s">
        <v>33</v>
      </c>
      <c r="B2" s="27">
        <f>'Method II'!G19</f>
        <v>4536.4750000000022</v>
      </c>
    </row>
    <row r="3" spans="1:2" x14ac:dyDescent="0.25">
      <c r="A3" s="26" t="s">
        <v>34</v>
      </c>
      <c r="B3" s="28">
        <f>AVERAGE(B1:B2)</f>
        <v>4745.8939952722922</v>
      </c>
    </row>
    <row r="4" spans="1:2" x14ac:dyDescent="0.25">
      <c r="A4" s="26" t="s">
        <v>29</v>
      </c>
      <c r="B4" s="29">
        <v>4320.0600000000004</v>
      </c>
    </row>
    <row r="5" spans="1:2" x14ac:dyDescent="0.25">
      <c r="A5" s="26" t="s">
        <v>30</v>
      </c>
      <c r="B5" s="30">
        <f>B3/B4-1</f>
        <v>9.8571315044766017E-2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 I</vt:lpstr>
      <vt:lpstr>Method II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Lee</dc:creator>
  <cp:lastModifiedBy>Lawrence Lee</cp:lastModifiedBy>
  <dcterms:created xsi:type="dcterms:W3CDTF">2023-09-20T23:33:41Z</dcterms:created>
  <dcterms:modified xsi:type="dcterms:W3CDTF">2024-11-10T13:03:19Z</dcterms:modified>
</cp:coreProperties>
</file>