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hidePivotFieldList="1"/>
  <bookViews>
    <workbookView xWindow="0" yWindow="0" windowWidth="20325" windowHeight="9300" activeTab="1"/>
  </bookViews>
  <sheets>
    <sheet name="Analysis" sheetId="5" r:id="rId1"/>
    <sheet name="Rank" sheetId="1" r:id="rId2"/>
    <sheet name="Cards" sheetId="2" r:id="rId3"/>
    <sheet name="Data" sheetId="4" r:id="rId4"/>
  </sheets>
  <definedNames>
    <definedName name="_xlnm._FilterDatabase" localSheetId="2" hidden="1">Cards!#REF!</definedName>
    <definedName name="_xlnm._FilterDatabase" localSheetId="1" hidden="1">Rank!$A$1:$K$424</definedName>
    <definedName name="BFZ" localSheetId="2">Cards!$A$1:$E$299</definedName>
    <definedName name="Card">Cards!$A:$B</definedName>
    <definedName name="cardlist_1" localSheetId="1">Rank!$A$2:$C$228</definedName>
  </definedNames>
  <calcPr calcId="152511"/>
  <pivotCaches>
    <pivotCache cacheId="0" r:id="rId5"/>
  </pivotCaches>
</workbook>
</file>

<file path=xl/calcChain.xml><?xml version="1.0" encoding="utf-8"?>
<calcChain xmlns="http://schemas.openxmlformats.org/spreadsheetml/2006/main">
  <c r="J89" i="1" l="1"/>
  <c r="J177" i="1"/>
  <c r="J140" i="1"/>
  <c r="J161" i="1"/>
  <c r="J16" i="1"/>
  <c r="J45" i="1"/>
  <c r="J223" i="1"/>
  <c r="J102" i="1"/>
  <c r="J167" i="1"/>
  <c r="J88" i="1"/>
  <c r="J51" i="1"/>
  <c r="J104" i="1"/>
  <c r="J42" i="1"/>
  <c r="J218" i="1"/>
  <c r="J132" i="1"/>
  <c r="J3" i="1"/>
  <c r="J90" i="1"/>
  <c r="J61" i="1"/>
  <c r="J197" i="1"/>
  <c r="J20" i="1"/>
  <c r="J211" i="1"/>
  <c r="J81" i="1"/>
  <c r="J65" i="1"/>
  <c r="J57" i="1"/>
  <c r="J114" i="1"/>
  <c r="J220" i="1"/>
  <c r="J111" i="1"/>
  <c r="J93" i="1"/>
  <c r="J58" i="1"/>
  <c r="J121" i="1"/>
  <c r="J189" i="1"/>
  <c r="J92" i="1"/>
  <c r="J209" i="1"/>
  <c r="J172" i="1"/>
  <c r="J216" i="1"/>
  <c r="J174" i="1"/>
  <c r="J146" i="1"/>
  <c r="J155" i="1"/>
  <c r="J52" i="1"/>
  <c r="J183" i="1"/>
  <c r="J100" i="1"/>
  <c r="J38" i="1"/>
  <c r="J217" i="1"/>
  <c r="J187" i="1"/>
  <c r="J119" i="1"/>
  <c r="J204" i="1"/>
  <c r="J147" i="1"/>
  <c r="J84" i="1"/>
  <c r="J219" i="1"/>
  <c r="J196" i="1"/>
  <c r="J28" i="1"/>
  <c r="J54" i="1"/>
  <c r="J180" i="1"/>
  <c r="J200" i="1"/>
  <c r="J117" i="1"/>
  <c r="J137" i="1"/>
  <c r="J14" i="1"/>
  <c r="J43" i="1"/>
  <c r="J195" i="1"/>
  <c r="J194" i="1"/>
  <c r="J175" i="1"/>
  <c r="J221" i="1"/>
  <c r="J128" i="1"/>
  <c r="J222" i="1"/>
  <c r="J72" i="1"/>
  <c r="J156" i="1"/>
  <c r="I89" i="1"/>
  <c r="K89" i="1" s="1"/>
  <c r="I177" i="1"/>
  <c r="K177" i="1" s="1"/>
  <c r="I140" i="1"/>
  <c r="K140" i="1" s="1"/>
  <c r="I161" i="1"/>
  <c r="K161" i="1" s="1"/>
  <c r="I16" i="1"/>
  <c r="K16" i="1" s="1"/>
  <c r="I45" i="1"/>
  <c r="K45" i="1" s="1"/>
  <c r="I223" i="1"/>
  <c r="K223" i="1" s="1"/>
  <c r="I102" i="1"/>
  <c r="K102" i="1" s="1"/>
  <c r="I167" i="1"/>
  <c r="K167" i="1" s="1"/>
  <c r="I88" i="1"/>
  <c r="K88" i="1" s="1"/>
  <c r="I51" i="1"/>
  <c r="K51" i="1" s="1"/>
  <c r="I104" i="1"/>
  <c r="K104" i="1" s="1"/>
  <c r="I42" i="1"/>
  <c r="K42" i="1" s="1"/>
  <c r="I218" i="1"/>
  <c r="K218" i="1" s="1"/>
  <c r="I132" i="1"/>
  <c r="K132" i="1" s="1"/>
  <c r="I3" i="1"/>
  <c r="K3" i="1" s="1"/>
  <c r="I90" i="1"/>
  <c r="K90" i="1" s="1"/>
  <c r="I61" i="1"/>
  <c r="K61" i="1" s="1"/>
  <c r="I197" i="1"/>
  <c r="K197" i="1" s="1"/>
  <c r="I20" i="1"/>
  <c r="K20" i="1" s="1"/>
  <c r="I211" i="1"/>
  <c r="K211" i="1" s="1"/>
  <c r="I81" i="1"/>
  <c r="K81" i="1" s="1"/>
  <c r="I65" i="1"/>
  <c r="K65" i="1" s="1"/>
  <c r="I57" i="1"/>
  <c r="K57" i="1" s="1"/>
  <c r="I114" i="1"/>
  <c r="K114" i="1" s="1"/>
  <c r="I220" i="1"/>
  <c r="K220" i="1" s="1"/>
  <c r="I111" i="1"/>
  <c r="K111" i="1" s="1"/>
  <c r="I93" i="1"/>
  <c r="K93" i="1" s="1"/>
  <c r="I58" i="1"/>
  <c r="K58" i="1" s="1"/>
  <c r="I121" i="1"/>
  <c r="K121" i="1" s="1"/>
  <c r="I189" i="1"/>
  <c r="K189" i="1" s="1"/>
  <c r="I92" i="1"/>
  <c r="K92" i="1" s="1"/>
  <c r="I209" i="1"/>
  <c r="K209" i="1" s="1"/>
  <c r="I172" i="1"/>
  <c r="K172" i="1" s="1"/>
  <c r="I216" i="1"/>
  <c r="K216" i="1" s="1"/>
  <c r="I174" i="1"/>
  <c r="K174" i="1" s="1"/>
  <c r="I146" i="1"/>
  <c r="K146" i="1" s="1"/>
  <c r="I155" i="1"/>
  <c r="K155" i="1" s="1"/>
  <c r="I52" i="1"/>
  <c r="K52" i="1" s="1"/>
  <c r="I183" i="1"/>
  <c r="K183" i="1" s="1"/>
  <c r="I100" i="1"/>
  <c r="K100" i="1" s="1"/>
  <c r="I38" i="1"/>
  <c r="K38" i="1" s="1"/>
  <c r="I217" i="1"/>
  <c r="K217" i="1" s="1"/>
  <c r="I187" i="1"/>
  <c r="K187" i="1" s="1"/>
  <c r="I119" i="1"/>
  <c r="K119" i="1" s="1"/>
  <c r="I204" i="1"/>
  <c r="K204" i="1" s="1"/>
  <c r="I147" i="1"/>
  <c r="K147" i="1" s="1"/>
  <c r="I84" i="1"/>
  <c r="K84" i="1" s="1"/>
  <c r="I219" i="1"/>
  <c r="K219" i="1" s="1"/>
  <c r="I196" i="1"/>
  <c r="K196" i="1" s="1"/>
  <c r="I28" i="1"/>
  <c r="K28" i="1" s="1"/>
  <c r="I54" i="1"/>
  <c r="K54" i="1" s="1"/>
  <c r="I180" i="1"/>
  <c r="K180" i="1" s="1"/>
  <c r="I200" i="1"/>
  <c r="K200" i="1" s="1"/>
  <c r="I117" i="1"/>
  <c r="K117" i="1" s="1"/>
  <c r="I137" i="1"/>
  <c r="K137" i="1" s="1"/>
  <c r="I14" i="1"/>
  <c r="K14" i="1" s="1"/>
  <c r="I43" i="1"/>
  <c r="K43" i="1" s="1"/>
  <c r="I195" i="1"/>
  <c r="K195" i="1" s="1"/>
  <c r="I194" i="1"/>
  <c r="K194" i="1" s="1"/>
  <c r="I175" i="1"/>
  <c r="K175" i="1" s="1"/>
  <c r="I221" i="1"/>
  <c r="K221" i="1" s="1"/>
  <c r="I128" i="1"/>
  <c r="K128" i="1" s="1"/>
  <c r="I222" i="1"/>
  <c r="K222" i="1" s="1"/>
  <c r="I72" i="1"/>
  <c r="K72" i="1" s="1"/>
  <c r="I156" i="1"/>
  <c r="K156" i="1" s="1"/>
  <c r="H89" i="1"/>
  <c r="H177" i="1"/>
  <c r="H140" i="1"/>
  <c r="H161" i="1"/>
  <c r="H16" i="1"/>
  <c r="H45" i="1"/>
  <c r="H223" i="1"/>
  <c r="H102" i="1"/>
  <c r="H167" i="1"/>
  <c r="H88" i="1"/>
  <c r="H51" i="1"/>
  <c r="H104" i="1"/>
  <c r="H42" i="1"/>
  <c r="H218" i="1"/>
  <c r="H132" i="1"/>
  <c r="H3" i="1"/>
  <c r="H90" i="1"/>
  <c r="H61" i="1"/>
  <c r="H197" i="1"/>
  <c r="H20" i="1"/>
  <c r="H211" i="1"/>
  <c r="H81" i="1"/>
  <c r="H65" i="1"/>
  <c r="H57" i="1"/>
  <c r="H114" i="1"/>
  <c r="H220" i="1"/>
  <c r="H111" i="1"/>
  <c r="H93" i="1"/>
  <c r="H58" i="1"/>
  <c r="H121" i="1"/>
  <c r="H189" i="1"/>
  <c r="H92" i="1"/>
  <c r="H209" i="1"/>
  <c r="H172" i="1"/>
  <c r="H216" i="1"/>
  <c r="H174" i="1"/>
  <c r="H146" i="1"/>
  <c r="H155" i="1"/>
  <c r="H52" i="1"/>
  <c r="H183" i="1"/>
  <c r="H100" i="1"/>
  <c r="H38" i="1"/>
  <c r="H217" i="1"/>
  <c r="H187" i="1"/>
  <c r="H119" i="1"/>
  <c r="H204" i="1"/>
  <c r="H147" i="1"/>
  <c r="H84" i="1"/>
  <c r="H219" i="1"/>
  <c r="H196" i="1"/>
  <c r="H28" i="1"/>
  <c r="H54" i="1"/>
  <c r="H180" i="1"/>
  <c r="H200" i="1"/>
  <c r="H117" i="1"/>
  <c r="H137" i="1"/>
  <c r="H14" i="1"/>
  <c r="H43" i="1"/>
  <c r="H195" i="1"/>
  <c r="H194" i="1"/>
  <c r="H175" i="1"/>
  <c r="H221" i="1"/>
  <c r="H128" i="1"/>
  <c r="H222" i="1"/>
  <c r="H72" i="1"/>
  <c r="H156" i="1"/>
  <c r="G89" i="1"/>
  <c r="G177" i="1"/>
  <c r="G140" i="1"/>
  <c r="G161" i="1"/>
  <c r="G16" i="1"/>
  <c r="G45" i="1"/>
  <c r="G223" i="1"/>
  <c r="G102" i="1"/>
  <c r="G167" i="1"/>
  <c r="G88" i="1"/>
  <c r="G51" i="1"/>
  <c r="G104" i="1"/>
  <c r="G42" i="1"/>
  <c r="G218" i="1"/>
  <c r="G132" i="1"/>
  <c r="G3" i="1"/>
  <c r="G90" i="1"/>
  <c r="G61" i="1"/>
  <c r="G197" i="1"/>
  <c r="G20" i="1"/>
  <c r="G211" i="1"/>
  <c r="G81" i="1"/>
  <c r="G65" i="1"/>
  <c r="G57" i="1"/>
  <c r="G114" i="1"/>
  <c r="G220" i="1"/>
  <c r="G111" i="1"/>
  <c r="G93" i="1"/>
  <c r="G58" i="1"/>
  <c r="G121" i="1"/>
  <c r="G189" i="1"/>
  <c r="G92" i="1"/>
  <c r="G209" i="1"/>
  <c r="G172" i="1"/>
  <c r="G216" i="1"/>
  <c r="G174" i="1"/>
  <c r="G146" i="1"/>
  <c r="G155" i="1"/>
  <c r="G52" i="1"/>
  <c r="G183" i="1"/>
  <c r="G100" i="1"/>
  <c r="G38" i="1"/>
  <c r="G217" i="1"/>
  <c r="G187" i="1"/>
  <c r="G119" i="1"/>
  <c r="G204" i="1"/>
  <c r="G147" i="1"/>
  <c r="G84" i="1"/>
  <c r="G219" i="1"/>
  <c r="G196" i="1"/>
  <c r="G28" i="1"/>
  <c r="G54" i="1"/>
  <c r="G180" i="1"/>
  <c r="G200" i="1"/>
  <c r="G117" i="1"/>
  <c r="G137" i="1"/>
  <c r="G14" i="1"/>
  <c r="G43" i="1"/>
  <c r="G195" i="1"/>
  <c r="G194" i="1"/>
  <c r="G175" i="1"/>
  <c r="G221" i="1"/>
  <c r="G128" i="1"/>
  <c r="G222" i="1"/>
  <c r="G72" i="1"/>
  <c r="G156" i="1"/>
  <c r="E89" i="1"/>
  <c r="E177" i="1"/>
  <c r="E140" i="1"/>
  <c r="E161" i="1"/>
  <c r="E16" i="1"/>
  <c r="E45" i="1"/>
  <c r="E223" i="1"/>
  <c r="E102" i="1"/>
  <c r="E167" i="1"/>
  <c r="E88" i="1"/>
  <c r="E51" i="1"/>
  <c r="E104" i="1"/>
  <c r="E42" i="1"/>
  <c r="E218" i="1"/>
  <c r="E132" i="1"/>
  <c r="E3" i="1"/>
  <c r="E90" i="1"/>
  <c r="E61" i="1"/>
  <c r="E197" i="1"/>
  <c r="E20" i="1"/>
  <c r="E211" i="1"/>
  <c r="E81" i="1"/>
  <c r="E65" i="1"/>
  <c r="E57" i="1"/>
  <c r="E114" i="1"/>
  <c r="E220" i="1"/>
  <c r="E111" i="1"/>
  <c r="E93" i="1"/>
  <c r="E58" i="1"/>
  <c r="E121" i="1"/>
  <c r="E189" i="1"/>
  <c r="E92" i="1"/>
  <c r="E209" i="1"/>
  <c r="E172" i="1"/>
  <c r="E216" i="1"/>
  <c r="E174" i="1"/>
  <c r="E146" i="1"/>
  <c r="E155" i="1"/>
  <c r="E52" i="1"/>
  <c r="E183" i="1"/>
  <c r="E100" i="1"/>
  <c r="E38" i="1"/>
  <c r="E217" i="1"/>
  <c r="E187" i="1"/>
  <c r="E119" i="1"/>
  <c r="E204" i="1"/>
  <c r="E147" i="1"/>
  <c r="E84" i="1"/>
  <c r="E219" i="1"/>
  <c r="E196" i="1"/>
  <c r="E28" i="1"/>
  <c r="E54" i="1"/>
  <c r="E180" i="1"/>
  <c r="E200" i="1"/>
  <c r="E117" i="1"/>
  <c r="E137" i="1"/>
  <c r="E14" i="1"/>
  <c r="E43" i="1"/>
  <c r="E195" i="1"/>
  <c r="E194" i="1"/>
  <c r="E175" i="1"/>
  <c r="E221" i="1"/>
  <c r="E128" i="1"/>
  <c r="E222" i="1"/>
  <c r="E72" i="1"/>
  <c r="E156" i="1"/>
  <c r="D89" i="1"/>
  <c r="D177" i="1"/>
  <c r="D140" i="1"/>
  <c r="D161" i="1"/>
  <c r="D16" i="1"/>
  <c r="D45" i="1"/>
  <c r="D223" i="1"/>
  <c r="D102" i="1"/>
  <c r="D167" i="1"/>
  <c r="D88" i="1"/>
  <c r="D51" i="1"/>
  <c r="D104" i="1"/>
  <c r="D42" i="1"/>
  <c r="D218" i="1"/>
  <c r="D132" i="1"/>
  <c r="D3" i="1"/>
  <c r="D90" i="1"/>
  <c r="D61" i="1"/>
  <c r="D197" i="1"/>
  <c r="D20" i="1"/>
  <c r="D211" i="1"/>
  <c r="D81" i="1"/>
  <c r="D65" i="1"/>
  <c r="D57" i="1"/>
  <c r="D114" i="1"/>
  <c r="D220" i="1"/>
  <c r="D111" i="1"/>
  <c r="D93" i="1"/>
  <c r="D58" i="1"/>
  <c r="D121" i="1"/>
  <c r="D189" i="1"/>
  <c r="D92" i="1"/>
  <c r="D209" i="1"/>
  <c r="D172" i="1"/>
  <c r="D216" i="1"/>
  <c r="D174" i="1"/>
  <c r="D146" i="1"/>
  <c r="D155" i="1"/>
  <c r="D52" i="1"/>
  <c r="D183" i="1"/>
  <c r="D100" i="1"/>
  <c r="D38" i="1"/>
  <c r="D217" i="1"/>
  <c r="D187" i="1"/>
  <c r="D119" i="1"/>
  <c r="D204" i="1"/>
  <c r="D147" i="1"/>
  <c r="D84" i="1"/>
  <c r="D219" i="1"/>
  <c r="D196" i="1"/>
  <c r="D28" i="1"/>
  <c r="D54" i="1"/>
  <c r="D180" i="1"/>
  <c r="D200" i="1"/>
  <c r="D117" i="1"/>
  <c r="D137" i="1"/>
  <c r="D14" i="1"/>
  <c r="D43" i="1"/>
  <c r="D195" i="1"/>
  <c r="D194" i="1"/>
  <c r="D175" i="1"/>
  <c r="D221" i="1"/>
  <c r="D128" i="1"/>
  <c r="D222" i="1"/>
  <c r="D72" i="1"/>
  <c r="D156" i="1"/>
  <c r="F72" i="1" l="1"/>
  <c r="F128" i="1"/>
  <c r="F175" i="1"/>
  <c r="F119" i="1"/>
  <c r="F217" i="1"/>
  <c r="F155" i="1"/>
  <c r="F140" i="1"/>
  <c r="F43" i="1"/>
  <c r="F14" i="1"/>
  <c r="F54" i="1"/>
  <c r="F28" i="1"/>
  <c r="F147" i="1"/>
  <c r="F172" i="1"/>
  <c r="F197" i="1"/>
  <c r="F88" i="1"/>
  <c r="F58" i="1"/>
  <c r="F3" i="1"/>
  <c r="F218" i="1"/>
  <c r="F102" i="1"/>
  <c r="F161" i="1"/>
  <c r="F177" i="1"/>
  <c r="F84" i="1"/>
  <c r="F204" i="1"/>
  <c r="F216" i="1"/>
  <c r="F195" i="1"/>
  <c r="F180" i="1"/>
  <c r="F174" i="1"/>
  <c r="F137" i="1"/>
  <c r="F200" i="1"/>
  <c r="F187" i="1"/>
  <c r="F146" i="1"/>
  <c r="F189" i="1"/>
  <c r="F111" i="1"/>
  <c r="F114" i="1"/>
  <c r="F57" i="1"/>
  <c r="F61" i="1"/>
  <c r="F104" i="1"/>
  <c r="F167" i="1"/>
  <c r="F45" i="1"/>
  <c r="F89" i="1"/>
  <c r="F156" i="1"/>
  <c r="F219" i="1"/>
  <c r="F38" i="1"/>
  <c r="F183" i="1"/>
  <c r="F92" i="1"/>
  <c r="F93" i="1"/>
  <c r="F220" i="1"/>
  <c r="F81" i="1"/>
  <c r="F20" i="1"/>
  <c r="F132" i="1"/>
  <c r="F42" i="1"/>
  <c r="F223" i="1"/>
  <c r="F222" i="1"/>
  <c r="F221" i="1"/>
  <c r="F194" i="1"/>
  <c r="F117" i="1"/>
  <c r="F196" i="1"/>
  <c r="F100" i="1"/>
  <c r="F52" i="1"/>
  <c r="F209" i="1"/>
  <c r="F121" i="1"/>
  <c r="F65" i="1"/>
  <c r="F211" i="1"/>
  <c r="F90" i="1"/>
  <c r="F51" i="1"/>
  <c r="F16" i="1"/>
  <c r="J48" i="1"/>
  <c r="J70" i="1"/>
  <c r="J49" i="1"/>
  <c r="J126" i="1"/>
  <c r="J164" i="1"/>
  <c r="J150" i="1"/>
  <c r="J118" i="1"/>
  <c r="J133" i="1"/>
  <c r="J210" i="1"/>
  <c r="J35" i="1"/>
  <c r="J64" i="1"/>
  <c r="J9" i="1"/>
  <c r="J82" i="1"/>
  <c r="J190" i="1"/>
  <c r="J131" i="1"/>
  <c r="I48" i="1"/>
  <c r="K48" i="1" s="1"/>
  <c r="I70" i="1"/>
  <c r="K70" i="1" s="1"/>
  <c r="I49" i="1"/>
  <c r="K49" i="1" s="1"/>
  <c r="I126" i="1"/>
  <c r="K126" i="1" s="1"/>
  <c r="I164" i="1"/>
  <c r="K164" i="1" s="1"/>
  <c r="I150" i="1"/>
  <c r="K150" i="1" s="1"/>
  <c r="I118" i="1"/>
  <c r="K118" i="1" s="1"/>
  <c r="I133" i="1"/>
  <c r="K133" i="1" s="1"/>
  <c r="I210" i="1"/>
  <c r="K210" i="1" s="1"/>
  <c r="I35" i="1"/>
  <c r="K35" i="1" s="1"/>
  <c r="I64" i="1"/>
  <c r="K64" i="1" s="1"/>
  <c r="I9" i="1"/>
  <c r="K9" i="1" s="1"/>
  <c r="I82" i="1"/>
  <c r="K82" i="1" s="1"/>
  <c r="I190" i="1"/>
  <c r="K190" i="1" s="1"/>
  <c r="I131" i="1"/>
  <c r="K131" i="1" s="1"/>
  <c r="H48" i="1"/>
  <c r="H70" i="1"/>
  <c r="H49" i="1"/>
  <c r="H126" i="1"/>
  <c r="H164" i="1"/>
  <c r="H150" i="1"/>
  <c r="H118" i="1"/>
  <c r="H133" i="1"/>
  <c r="H210" i="1"/>
  <c r="H35" i="1"/>
  <c r="H64" i="1"/>
  <c r="H9" i="1"/>
  <c r="H82" i="1"/>
  <c r="H190" i="1"/>
  <c r="H131" i="1"/>
  <c r="G48" i="1"/>
  <c r="G70" i="1"/>
  <c r="G49" i="1"/>
  <c r="G126" i="1"/>
  <c r="G164" i="1"/>
  <c r="G150" i="1"/>
  <c r="G118" i="1"/>
  <c r="G133" i="1"/>
  <c r="G210" i="1"/>
  <c r="G35" i="1"/>
  <c r="G64" i="1"/>
  <c r="G9" i="1"/>
  <c r="G82" i="1"/>
  <c r="G190" i="1"/>
  <c r="G131" i="1"/>
  <c r="E48" i="1"/>
  <c r="E70" i="1"/>
  <c r="E49" i="1"/>
  <c r="E126" i="1"/>
  <c r="E164" i="1"/>
  <c r="E150" i="1"/>
  <c r="E118" i="1"/>
  <c r="E133" i="1"/>
  <c r="E210" i="1"/>
  <c r="E35" i="1"/>
  <c r="E64" i="1"/>
  <c r="E9" i="1"/>
  <c r="E82" i="1"/>
  <c r="E190" i="1"/>
  <c r="E131" i="1"/>
  <c r="D48" i="1"/>
  <c r="D70" i="1"/>
  <c r="D49" i="1"/>
  <c r="D126" i="1"/>
  <c r="D164" i="1"/>
  <c r="D150" i="1"/>
  <c r="D118" i="1"/>
  <c r="D133" i="1"/>
  <c r="D210" i="1"/>
  <c r="D35" i="1"/>
  <c r="D64" i="1"/>
  <c r="D9" i="1"/>
  <c r="D82" i="1"/>
  <c r="D190" i="1"/>
  <c r="D131" i="1"/>
  <c r="F131" i="1" l="1"/>
  <c r="F64" i="1"/>
  <c r="F118" i="1"/>
  <c r="F164" i="1"/>
  <c r="F9" i="1"/>
  <c r="F35" i="1"/>
  <c r="F210" i="1"/>
  <c r="F126" i="1"/>
  <c r="F48" i="1"/>
  <c r="F190" i="1"/>
  <c r="F133" i="1"/>
  <c r="F49" i="1"/>
  <c r="F82" i="1"/>
  <c r="F70" i="1"/>
  <c r="F150" i="1"/>
  <c r="J169" i="1"/>
  <c r="J96" i="1"/>
  <c r="J2" i="1"/>
  <c r="J152" i="1"/>
  <c r="J10" i="1"/>
  <c r="J224" i="1"/>
  <c r="J22" i="1"/>
  <c r="J166" i="1"/>
  <c r="J207" i="1"/>
  <c r="J157" i="1"/>
  <c r="J199" i="1"/>
  <c r="J50" i="1"/>
  <c r="J76" i="1"/>
  <c r="J41" i="1"/>
  <c r="J68" i="1"/>
  <c r="J91" i="1"/>
  <c r="J135" i="1"/>
  <c r="J77" i="1"/>
  <c r="J33" i="1"/>
  <c r="I169" i="1"/>
  <c r="K169" i="1" s="1"/>
  <c r="I96" i="1"/>
  <c r="K96" i="1" s="1"/>
  <c r="I2" i="1"/>
  <c r="K2" i="1" s="1"/>
  <c r="I152" i="1"/>
  <c r="K152" i="1" s="1"/>
  <c r="I10" i="1"/>
  <c r="K10" i="1" s="1"/>
  <c r="I224" i="1"/>
  <c r="K224" i="1" s="1"/>
  <c r="I22" i="1"/>
  <c r="K22" i="1" s="1"/>
  <c r="I166" i="1"/>
  <c r="K166" i="1" s="1"/>
  <c r="I207" i="1"/>
  <c r="K207" i="1" s="1"/>
  <c r="I157" i="1"/>
  <c r="K157" i="1" s="1"/>
  <c r="I199" i="1"/>
  <c r="K199" i="1" s="1"/>
  <c r="I50" i="1"/>
  <c r="K50" i="1" s="1"/>
  <c r="I76" i="1"/>
  <c r="K76" i="1" s="1"/>
  <c r="I41" i="1"/>
  <c r="K41" i="1" s="1"/>
  <c r="I68" i="1"/>
  <c r="K68" i="1" s="1"/>
  <c r="I91" i="1"/>
  <c r="K91" i="1" s="1"/>
  <c r="I135" i="1"/>
  <c r="K135" i="1" s="1"/>
  <c r="I77" i="1"/>
  <c r="K77" i="1" s="1"/>
  <c r="I33" i="1"/>
  <c r="K33" i="1" s="1"/>
  <c r="H169" i="1"/>
  <c r="H96" i="1"/>
  <c r="H2" i="1"/>
  <c r="H152" i="1"/>
  <c r="H10" i="1"/>
  <c r="H224" i="1"/>
  <c r="H22" i="1"/>
  <c r="H166" i="1"/>
  <c r="H207" i="1"/>
  <c r="H157" i="1"/>
  <c r="H199" i="1"/>
  <c r="H50" i="1"/>
  <c r="H76" i="1"/>
  <c r="H41" i="1"/>
  <c r="H68" i="1"/>
  <c r="H91" i="1"/>
  <c r="H135" i="1"/>
  <c r="H77" i="1"/>
  <c r="H33" i="1"/>
  <c r="G169" i="1"/>
  <c r="G96" i="1"/>
  <c r="G2" i="1"/>
  <c r="G152" i="1"/>
  <c r="G10" i="1"/>
  <c r="G224" i="1"/>
  <c r="G22" i="1"/>
  <c r="G166" i="1"/>
  <c r="G207" i="1"/>
  <c r="G157" i="1"/>
  <c r="G199" i="1"/>
  <c r="G50" i="1"/>
  <c r="G76" i="1"/>
  <c r="G41" i="1"/>
  <c r="G68" i="1"/>
  <c r="G91" i="1"/>
  <c r="G135" i="1"/>
  <c r="G77" i="1"/>
  <c r="G33" i="1"/>
  <c r="E169" i="1"/>
  <c r="E96" i="1"/>
  <c r="E2" i="1"/>
  <c r="E152" i="1"/>
  <c r="E10" i="1"/>
  <c r="E224" i="1"/>
  <c r="E22" i="1"/>
  <c r="E166" i="1"/>
  <c r="E207" i="1"/>
  <c r="E157" i="1"/>
  <c r="E199" i="1"/>
  <c r="E50" i="1"/>
  <c r="E76" i="1"/>
  <c r="E41" i="1"/>
  <c r="E68" i="1"/>
  <c r="E91" i="1"/>
  <c r="E135" i="1"/>
  <c r="E77" i="1"/>
  <c r="E33" i="1"/>
  <c r="D169" i="1"/>
  <c r="D96" i="1"/>
  <c r="D2" i="1"/>
  <c r="D152" i="1"/>
  <c r="D10" i="1"/>
  <c r="D224" i="1"/>
  <c r="D22" i="1"/>
  <c r="D166" i="1"/>
  <c r="D207" i="1"/>
  <c r="D157" i="1"/>
  <c r="D199" i="1"/>
  <c r="D50" i="1"/>
  <c r="D76" i="1"/>
  <c r="D41" i="1"/>
  <c r="D68" i="1"/>
  <c r="D91" i="1"/>
  <c r="D135" i="1"/>
  <c r="D77" i="1"/>
  <c r="D33" i="1"/>
  <c r="F135" i="1" l="1"/>
  <c r="F41" i="1"/>
  <c r="F199" i="1"/>
  <c r="F22" i="1"/>
  <c r="F224" i="1"/>
  <c r="F33" i="1"/>
  <c r="F91" i="1"/>
  <c r="F76" i="1"/>
  <c r="F207" i="1"/>
  <c r="F10" i="1"/>
  <c r="F96" i="1"/>
  <c r="F77" i="1"/>
  <c r="F68" i="1"/>
  <c r="F50" i="1"/>
  <c r="F157" i="1"/>
  <c r="F166" i="1"/>
  <c r="F152" i="1"/>
  <c r="F2" i="1"/>
  <c r="F169" i="1"/>
  <c r="J73" i="1"/>
  <c r="J66" i="1"/>
  <c r="J208" i="1"/>
  <c r="J138" i="1"/>
  <c r="J112" i="1"/>
  <c r="J181" i="1"/>
  <c r="J75" i="1"/>
  <c r="J226" i="1"/>
  <c r="J170" i="1"/>
  <c r="J143" i="1"/>
  <c r="J176" i="1"/>
  <c r="J26" i="1"/>
  <c r="J144" i="1"/>
  <c r="J60" i="1"/>
  <c r="J62" i="1"/>
  <c r="J198" i="1"/>
  <c r="J122" i="1"/>
  <c r="J63" i="1"/>
  <c r="J110" i="1"/>
  <c r="J163" i="1"/>
  <c r="J141" i="1"/>
  <c r="J186" i="1"/>
  <c r="J24" i="1"/>
  <c r="J97" i="1"/>
  <c r="J215" i="1"/>
  <c r="J105" i="1"/>
  <c r="J21" i="1"/>
  <c r="J192" i="1"/>
  <c r="J212" i="1"/>
  <c r="J99" i="1"/>
  <c r="J123" i="1"/>
  <c r="J11" i="1"/>
  <c r="J124" i="1"/>
  <c r="J228" i="1"/>
  <c r="J139" i="1"/>
  <c r="J18" i="1"/>
  <c r="J178" i="1"/>
  <c r="J13" i="1"/>
  <c r="J213" i="1"/>
  <c r="J78" i="1"/>
  <c r="J39" i="1"/>
  <c r="J203" i="1"/>
  <c r="J108" i="1"/>
  <c r="J53" i="1"/>
  <c r="J160" i="1"/>
  <c r="J71" i="1"/>
  <c r="J94" i="1"/>
  <c r="J44" i="1"/>
  <c r="J129" i="1"/>
  <c r="J185" i="1"/>
  <c r="J227" i="1"/>
  <c r="J86" i="1"/>
  <c r="J184" i="1"/>
  <c r="J25" i="1"/>
  <c r="J201" i="1"/>
  <c r="J107" i="1"/>
  <c r="J47" i="1"/>
  <c r="J125" i="1"/>
  <c r="J206" i="1"/>
  <c r="J103" i="1"/>
  <c r="J37" i="1"/>
  <c r="J29" i="1"/>
  <c r="J225" i="1"/>
  <c r="J162" i="1"/>
  <c r="J154" i="1"/>
  <c r="J120" i="1"/>
  <c r="J130" i="1"/>
  <c r="J149" i="1"/>
  <c r="J109" i="1"/>
  <c r="J98" i="1"/>
  <c r="J34" i="1"/>
  <c r="J188" i="1"/>
  <c r="I73" i="1"/>
  <c r="K73" i="1" s="1"/>
  <c r="I66" i="1"/>
  <c r="K66" i="1" s="1"/>
  <c r="I208" i="1"/>
  <c r="K208" i="1" s="1"/>
  <c r="I138" i="1"/>
  <c r="K138" i="1" s="1"/>
  <c r="I112" i="1"/>
  <c r="K112" i="1" s="1"/>
  <c r="I181" i="1"/>
  <c r="K181" i="1" s="1"/>
  <c r="I75" i="1"/>
  <c r="K75" i="1" s="1"/>
  <c r="I226" i="1"/>
  <c r="K226" i="1" s="1"/>
  <c r="I170" i="1"/>
  <c r="K170" i="1" s="1"/>
  <c r="I143" i="1"/>
  <c r="K143" i="1" s="1"/>
  <c r="I176" i="1"/>
  <c r="K176" i="1" s="1"/>
  <c r="I26" i="1"/>
  <c r="K26" i="1" s="1"/>
  <c r="I144" i="1"/>
  <c r="K144" i="1" s="1"/>
  <c r="I60" i="1"/>
  <c r="K60" i="1" s="1"/>
  <c r="I62" i="1"/>
  <c r="K62" i="1" s="1"/>
  <c r="I198" i="1"/>
  <c r="K198" i="1" s="1"/>
  <c r="I122" i="1"/>
  <c r="K122" i="1" s="1"/>
  <c r="I63" i="1"/>
  <c r="K63" i="1" s="1"/>
  <c r="I110" i="1"/>
  <c r="K110" i="1" s="1"/>
  <c r="I163" i="1"/>
  <c r="K163" i="1" s="1"/>
  <c r="I141" i="1"/>
  <c r="K141" i="1" s="1"/>
  <c r="I186" i="1"/>
  <c r="K186" i="1" s="1"/>
  <c r="I24" i="1"/>
  <c r="K24" i="1" s="1"/>
  <c r="I97" i="1"/>
  <c r="K97" i="1" s="1"/>
  <c r="I215" i="1"/>
  <c r="K215" i="1" s="1"/>
  <c r="I105" i="1"/>
  <c r="K105" i="1" s="1"/>
  <c r="I21" i="1"/>
  <c r="K21" i="1" s="1"/>
  <c r="I192" i="1"/>
  <c r="K192" i="1" s="1"/>
  <c r="I212" i="1"/>
  <c r="K212" i="1" s="1"/>
  <c r="I99" i="1"/>
  <c r="K99" i="1" s="1"/>
  <c r="I123" i="1"/>
  <c r="K123" i="1" s="1"/>
  <c r="I11" i="1"/>
  <c r="K11" i="1" s="1"/>
  <c r="I124" i="1"/>
  <c r="K124" i="1" s="1"/>
  <c r="I228" i="1"/>
  <c r="K228" i="1" s="1"/>
  <c r="I139" i="1"/>
  <c r="K139" i="1" s="1"/>
  <c r="I18" i="1"/>
  <c r="K18" i="1" s="1"/>
  <c r="I178" i="1"/>
  <c r="K178" i="1" s="1"/>
  <c r="I13" i="1"/>
  <c r="K13" i="1" s="1"/>
  <c r="I213" i="1"/>
  <c r="K213" i="1" s="1"/>
  <c r="I78" i="1"/>
  <c r="K78" i="1" s="1"/>
  <c r="I39" i="1"/>
  <c r="K39" i="1" s="1"/>
  <c r="I203" i="1"/>
  <c r="K203" i="1" s="1"/>
  <c r="I108" i="1"/>
  <c r="K108" i="1" s="1"/>
  <c r="I53" i="1"/>
  <c r="K53" i="1" s="1"/>
  <c r="I160" i="1"/>
  <c r="K160" i="1" s="1"/>
  <c r="I71" i="1"/>
  <c r="K71" i="1" s="1"/>
  <c r="I94" i="1"/>
  <c r="K94" i="1" s="1"/>
  <c r="I44" i="1"/>
  <c r="K44" i="1" s="1"/>
  <c r="I129" i="1"/>
  <c r="K129" i="1" s="1"/>
  <c r="I185" i="1"/>
  <c r="K185" i="1" s="1"/>
  <c r="I227" i="1"/>
  <c r="K227" i="1" s="1"/>
  <c r="I86" i="1"/>
  <c r="K86" i="1" s="1"/>
  <c r="I184" i="1"/>
  <c r="K184" i="1" s="1"/>
  <c r="I25" i="1"/>
  <c r="K25" i="1" s="1"/>
  <c r="I201" i="1"/>
  <c r="K201" i="1" s="1"/>
  <c r="I107" i="1"/>
  <c r="K107" i="1" s="1"/>
  <c r="I47" i="1"/>
  <c r="K47" i="1" s="1"/>
  <c r="I125" i="1"/>
  <c r="K125" i="1" s="1"/>
  <c r="I206" i="1"/>
  <c r="K206" i="1" s="1"/>
  <c r="I103" i="1"/>
  <c r="K103" i="1" s="1"/>
  <c r="I37" i="1"/>
  <c r="K37" i="1" s="1"/>
  <c r="I29" i="1"/>
  <c r="K29" i="1" s="1"/>
  <c r="I225" i="1"/>
  <c r="K225" i="1" s="1"/>
  <c r="I162" i="1"/>
  <c r="K162" i="1" s="1"/>
  <c r="I154" i="1"/>
  <c r="K154" i="1" s="1"/>
  <c r="I120" i="1"/>
  <c r="K120" i="1" s="1"/>
  <c r="I130" i="1"/>
  <c r="K130" i="1" s="1"/>
  <c r="I149" i="1"/>
  <c r="K149" i="1" s="1"/>
  <c r="I109" i="1"/>
  <c r="K109" i="1" s="1"/>
  <c r="I98" i="1"/>
  <c r="K98" i="1" s="1"/>
  <c r="I34" i="1"/>
  <c r="K34" i="1" s="1"/>
  <c r="I188" i="1"/>
  <c r="K188" i="1" s="1"/>
  <c r="H73" i="1"/>
  <c r="H66" i="1"/>
  <c r="H208" i="1"/>
  <c r="H138" i="1"/>
  <c r="H112" i="1"/>
  <c r="H181" i="1"/>
  <c r="H75" i="1"/>
  <c r="H226" i="1"/>
  <c r="H170" i="1"/>
  <c r="H143" i="1"/>
  <c r="H176" i="1"/>
  <c r="H26" i="1"/>
  <c r="H144" i="1"/>
  <c r="H60" i="1"/>
  <c r="H62" i="1"/>
  <c r="H198" i="1"/>
  <c r="H122" i="1"/>
  <c r="H63" i="1"/>
  <c r="H110" i="1"/>
  <c r="H163" i="1"/>
  <c r="H141" i="1"/>
  <c r="H186" i="1"/>
  <c r="H24" i="1"/>
  <c r="H97" i="1"/>
  <c r="H215" i="1"/>
  <c r="H105" i="1"/>
  <c r="H21" i="1"/>
  <c r="H192" i="1"/>
  <c r="H212" i="1"/>
  <c r="H99" i="1"/>
  <c r="H123" i="1"/>
  <c r="H11" i="1"/>
  <c r="H124" i="1"/>
  <c r="H228" i="1"/>
  <c r="H139" i="1"/>
  <c r="H18" i="1"/>
  <c r="H178" i="1"/>
  <c r="H13" i="1"/>
  <c r="H213" i="1"/>
  <c r="H78" i="1"/>
  <c r="H39" i="1"/>
  <c r="H203" i="1"/>
  <c r="H108" i="1"/>
  <c r="H53" i="1"/>
  <c r="H160" i="1"/>
  <c r="H71" i="1"/>
  <c r="H94" i="1"/>
  <c r="H44" i="1"/>
  <c r="H129" i="1"/>
  <c r="H185" i="1"/>
  <c r="H227" i="1"/>
  <c r="H86" i="1"/>
  <c r="H184" i="1"/>
  <c r="H25" i="1"/>
  <c r="H201" i="1"/>
  <c r="H107" i="1"/>
  <c r="H47" i="1"/>
  <c r="H125" i="1"/>
  <c r="H206" i="1"/>
  <c r="H103" i="1"/>
  <c r="H37" i="1"/>
  <c r="H29" i="1"/>
  <c r="H225" i="1"/>
  <c r="H162" i="1"/>
  <c r="H154" i="1"/>
  <c r="H120" i="1"/>
  <c r="H130" i="1"/>
  <c r="H149" i="1"/>
  <c r="H109" i="1"/>
  <c r="H98" i="1"/>
  <c r="H34" i="1"/>
  <c r="H188" i="1"/>
  <c r="G73" i="1"/>
  <c r="G66" i="1"/>
  <c r="G208" i="1"/>
  <c r="G138" i="1"/>
  <c r="G112" i="1"/>
  <c r="G181" i="1"/>
  <c r="G75" i="1"/>
  <c r="G226" i="1"/>
  <c r="G170" i="1"/>
  <c r="G143" i="1"/>
  <c r="G176" i="1"/>
  <c r="G26" i="1"/>
  <c r="G144" i="1"/>
  <c r="G60" i="1"/>
  <c r="G62" i="1"/>
  <c r="G198" i="1"/>
  <c r="G122" i="1"/>
  <c r="G63" i="1"/>
  <c r="G110" i="1"/>
  <c r="G163" i="1"/>
  <c r="G141" i="1"/>
  <c r="G186" i="1"/>
  <c r="G24" i="1"/>
  <c r="G97" i="1"/>
  <c r="G215" i="1"/>
  <c r="G105" i="1"/>
  <c r="G21" i="1"/>
  <c r="G192" i="1"/>
  <c r="G212" i="1"/>
  <c r="G99" i="1"/>
  <c r="G123" i="1"/>
  <c r="G11" i="1"/>
  <c r="G124" i="1"/>
  <c r="G228" i="1"/>
  <c r="G139" i="1"/>
  <c r="G18" i="1"/>
  <c r="G178" i="1"/>
  <c r="G13" i="1"/>
  <c r="G213" i="1"/>
  <c r="G78" i="1"/>
  <c r="G39" i="1"/>
  <c r="G203" i="1"/>
  <c r="G108" i="1"/>
  <c r="G53" i="1"/>
  <c r="G160" i="1"/>
  <c r="G71" i="1"/>
  <c r="G94" i="1"/>
  <c r="G44" i="1"/>
  <c r="G129" i="1"/>
  <c r="G185" i="1"/>
  <c r="G227" i="1"/>
  <c r="G86" i="1"/>
  <c r="G184" i="1"/>
  <c r="G25" i="1"/>
  <c r="G201" i="1"/>
  <c r="G107" i="1"/>
  <c r="G47" i="1"/>
  <c r="G125" i="1"/>
  <c r="G206" i="1"/>
  <c r="G103" i="1"/>
  <c r="G37" i="1"/>
  <c r="G29" i="1"/>
  <c r="G225" i="1"/>
  <c r="G162" i="1"/>
  <c r="G154" i="1"/>
  <c r="G120" i="1"/>
  <c r="G130" i="1"/>
  <c r="G149" i="1"/>
  <c r="G109" i="1"/>
  <c r="G98" i="1"/>
  <c r="G34" i="1"/>
  <c r="G188" i="1"/>
  <c r="E73" i="1"/>
  <c r="E66" i="1"/>
  <c r="E208" i="1"/>
  <c r="E138" i="1"/>
  <c r="E112" i="1"/>
  <c r="E181" i="1"/>
  <c r="E75" i="1"/>
  <c r="E226" i="1"/>
  <c r="E170" i="1"/>
  <c r="E143" i="1"/>
  <c r="E176" i="1"/>
  <c r="E26" i="1"/>
  <c r="E144" i="1"/>
  <c r="E60" i="1"/>
  <c r="E62" i="1"/>
  <c r="E198" i="1"/>
  <c r="E122" i="1"/>
  <c r="E63" i="1"/>
  <c r="E110" i="1"/>
  <c r="E163" i="1"/>
  <c r="E141" i="1"/>
  <c r="E186" i="1"/>
  <c r="E24" i="1"/>
  <c r="E97" i="1"/>
  <c r="E215" i="1"/>
  <c r="E105" i="1"/>
  <c r="E21" i="1"/>
  <c r="E192" i="1"/>
  <c r="E212" i="1"/>
  <c r="E99" i="1"/>
  <c r="E123" i="1"/>
  <c r="E11" i="1"/>
  <c r="E124" i="1"/>
  <c r="E228" i="1"/>
  <c r="E139" i="1"/>
  <c r="E18" i="1"/>
  <c r="E178" i="1"/>
  <c r="E13" i="1"/>
  <c r="E213" i="1"/>
  <c r="E78" i="1"/>
  <c r="E39" i="1"/>
  <c r="E203" i="1"/>
  <c r="E108" i="1"/>
  <c r="E53" i="1"/>
  <c r="E160" i="1"/>
  <c r="E71" i="1"/>
  <c r="E94" i="1"/>
  <c r="E44" i="1"/>
  <c r="E129" i="1"/>
  <c r="E185" i="1"/>
  <c r="E227" i="1"/>
  <c r="E86" i="1"/>
  <c r="E184" i="1"/>
  <c r="E25" i="1"/>
  <c r="E201" i="1"/>
  <c r="E107" i="1"/>
  <c r="E47" i="1"/>
  <c r="E125" i="1"/>
  <c r="E206" i="1"/>
  <c r="E103" i="1"/>
  <c r="E37" i="1"/>
  <c r="E29" i="1"/>
  <c r="E225" i="1"/>
  <c r="E162" i="1"/>
  <c r="E154" i="1"/>
  <c r="E120" i="1"/>
  <c r="E130" i="1"/>
  <c r="E149" i="1"/>
  <c r="E109" i="1"/>
  <c r="E98" i="1"/>
  <c r="E34" i="1"/>
  <c r="E188" i="1"/>
  <c r="D73" i="1"/>
  <c r="D66" i="1"/>
  <c r="D208" i="1"/>
  <c r="D138" i="1"/>
  <c r="D112" i="1"/>
  <c r="D181" i="1"/>
  <c r="D75" i="1"/>
  <c r="D226" i="1"/>
  <c r="D170" i="1"/>
  <c r="D143" i="1"/>
  <c r="D176" i="1"/>
  <c r="D26" i="1"/>
  <c r="D144" i="1"/>
  <c r="D60" i="1"/>
  <c r="D62" i="1"/>
  <c r="D198" i="1"/>
  <c r="D122" i="1"/>
  <c r="D63" i="1"/>
  <c r="D110" i="1"/>
  <c r="D163" i="1"/>
  <c r="D141" i="1"/>
  <c r="D186" i="1"/>
  <c r="D24" i="1"/>
  <c r="D97" i="1"/>
  <c r="D215" i="1"/>
  <c r="D105" i="1"/>
  <c r="D21" i="1"/>
  <c r="D192" i="1"/>
  <c r="D212" i="1"/>
  <c r="D99" i="1"/>
  <c r="D123" i="1"/>
  <c r="D11" i="1"/>
  <c r="D124" i="1"/>
  <c r="D228" i="1"/>
  <c r="D139" i="1"/>
  <c r="D18" i="1"/>
  <c r="D178" i="1"/>
  <c r="D13" i="1"/>
  <c r="D213" i="1"/>
  <c r="D78" i="1"/>
  <c r="D39" i="1"/>
  <c r="D203" i="1"/>
  <c r="D108" i="1"/>
  <c r="D53" i="1"/>
  <c r="D160" i="1"/>
  <c r="D71" i="1"/>
  <c r="D94" i="1"/>
  <c r="D44" i="1"/>
  <c r="D129" i="1"/>
  <c r="D185" i="1"/>
  <c r="D227" i="1"/>
  <c r="D86" i="1"/>
  <c r="D184" i="1"/>
  <c r="D25" i="1"/>
  <c r="D201" i="1"/>
  <c r="D107" i="1"/>
  <c r="D47" i="1"/>
  <c r="D125" i="1"/>
  <c r="D206" i="1"/>
  <c r="D103" i="1"/>
  <c r="D37" i="1"/>
  <c r="D29" i="1"/>
  <c r="D225" i="1"/>
  <c r="D162" i="1"/>
  <c r="D154" i="1"/>
  <c r="D120" i="1"/>
  <c r="D130" i="1"/>
  <c r="D149" i="1"/>
  <c r="D109" i="1"/>
  <c r="D98" i="1"/>
  <c r="D34" i="1"/>
  <c r="D188" i="1"/>
  <c r="F226" i="1" l="1"/>
  <c r="F66" i="1"/>
  <c r="F184" i="1"/>
  <c r="F75" i="1"/>
  <c r="F112" i="1"/>
  <c r="F34" i="1"/>
  <c r="F162" i="1"/>
  <c r="F107" i="1"/>
  <c r="F94" i="1"/>
  <c r="F39" i="1"/>
  <c r="F13" i="1"/>
  <c r="F141" i="1"/>
  <c r="F122" i="1"/>
  <c r="F208" i="1"/>
  <c r="F98" i="1"/>
  <c r="F125" i="1"/>
  <c r="F18" i="1"/>
  <c r="F24" i="1"/>
  <c r="F181" i="1"/>
  <c r="F138" i="1"/>
  <c r="F73" i="1"/>
  <c r="F149" i="1"/>
  <c r="F130" i="1"/>
  <c r="F120" i="1"/>
  <c r="F154" i="1"/>
  <c r="F37" i="1"/>
  <c r="F206" i="1"/>
  <c r="F25" i="1"/>
  <c r="F44" i="1"/>
  <c r="F160" i="1"/>
  <c r="F53" i="1"/>
  <c r="F108" i="1"/>
  <c r="F78" i="1"/>
  <c r="F123" i="1"/>
  <c r="F212" i="1"/>
  <c r="F21" i="1"/>
  <c r="F105" i="1"/>
  <c r="F63" i="1"/>
  <c r="F60" i="1"/>
  <c r="F176" i="1"/>
  <c r="F170" i="1"/>
  <c r="F109" i="1"/>
  <c r="F103" i="1"/>
  <c r="F47" i="1"/>
  <c r="F201" i="1"/>
  <c r="F86" i="1"/>
  <c r="F227" i="1"/>
  <c r="F185" i="1"/>
  <c r="F71" i="1"/>
  <c r="F139" i="1"/>
  <c r="F124" i="1"/>
  <c r="F99" i="1"/>
  <c r="F163" i="1"/>
  <c r="F110" i="1"/>
  <c r="F62" i="1"/>
  <c r="F26" i="1"/>
  <c r="F143" i="1"/>
  <c r="F188" i="1"/>
  <c r="F225" i="1"/>
  <c r="F29" i="1"/>
  <c r="F129" i="1"/>
  <c r="F203" i="1"/>
  <c r="F213" i="1"/>
  <c r="F178" i="1"/>
  <c r="F228" i="1"/>
  <c r="F11" i="1"/>
  <c r="F192" i="1"/>
  <c r="F215" i="1"/>
  <c r="F97" i="1"/>
  <c r="F186" i="1"/>
  <c r="F198" i="1"/>
  <c r="F144" i="1"/>
  <c r="J32" i="1"/>
  <c r="J27" i="1"/>
  <c r="J115" i="1"/>
  <c r="J46" i="1"/>
  <c r="J134" i="1"/>
  <c r="J67" i="1"/>
  <c r="J59" i="1"/>
  <c r="J4" i="1"/>
  <c r="J8" i="1"/>
  <c r="J145" i="1"/>
  <c r="J136" i="1"/>
  <c r="J191" i="1"/>
  <c r="J158" i="1"/>
  <c r="J113" i="1"/>
  <c r="J171" i="1"/>
  <c r="J15" i="1"/>
  <c r="J153" i="1"/>
  <c r="J79" i="1"/>
  <c r="J23" i="1"/>
  <c r="J6" i="1"/>
  <c r="I32" i="1"/>
  <c r="K32" i="1" s="1"/>
  <c r="I27" i="1"/>
  <c r="K27" i="1" s="1"/>
  <c r="I115" i="1"/>
  <c r="K115" i="1" s="1"/>
  <c r="I46" i="1"/>
  <c r="K46" i="1" s="1"/>
  <c r="I134" i="1"/>
  <c r="K134" i="1" s="1"/>
  <c r="I67" i="1"/>
  <c r="K67" i="1" s="1"/>
  <c r="I59" i="1"/>
  <c r="K59" i="1" s="1"/>
  <c r="I4" i="1"/>
  <c r="K4" i="1" s="1"/>
  <c r="I8" i="1"/>
  <c r="K8" i="1" s="1"/>
  <c r="I145" i="1"/>
  <c r="K145" i="1" s="1"/>
  <c r="I136" i="1"/>
  <c r="K136" i="1" s="1"/>
  <c r="I191" i="1"/>
  <c r="K191" i="1" s="1"/>
  <c r="I158" i="1"/>
  <c r="K158" i="1" s="1"/>
  <c r="I113" i="1"/>
  <c r="K113" i="1" s="1"/>
  <c r="I171" i="1"/>
  <c r="K171" i="1" s="1"/>
  <c r="I15" i="1"/>
  <c r="K15" i="1" s="1"/>
  <c r="I153" i="1"/>
  <c r="K153" i="1" s="1"/>
  <c r="I79" i="1"/>
  <c r="K79" i="1" s="1"/>
  <c r="I23" i="1"/>
  <c r="K23" i="1" s="1"/>
  <c r="I6" i="1"/>
  <c r="K6" i="1" s="1"/>
  <c r="H32" i="1"/>
  <c r="H27" i="1"/>
  <c r="H115" i="1"/>
  <c r="H46" i="1"/>
  <c r="H134" i="1"/>
  <c r="H67" i="1"/>
  <c r="H59" i="1"/>
  <c r="H4" i="1"/>
  <c r="H8" i="1"/>
  <c r="H145" i="1"/>
  <c r="H136" i="1"/>
  <c r="H191" i="1"/>
  <c r="H158" i="1"/>
  <c r="H113" i="1"/>
  <c r="H171" i="1"/>
  <c r="H15" i="1"/>
  <c r="H153" i="1"/>
  <c r="H79" i="1"/>
  <c r="H23" i="1"/>
  <c r="H6" i="1"/>
  <c r="G32" i="1"/>
  <c r="G27" i="1"/>
  <c r="G115" i="1"/>
  <c r="G46" i="1"/>
  <c r="G134" i="1"/>
  <c r="G67" i="1"/>
  <c r="G59" i="1"/>
  <c r="G4" i="1"/>
  <c r="G8" i="1"/>
  <c r="G145" i="1"/>
  <c r="G136" i="1"/>
  <c r="G191" i="1"/>
  <c r="G158" i="1"/>
  <c r="G113" i="1"/>
  <c r="G171" i="1"/>
  <c r="G15" i="1"/>
  <c r="G153" i="1"/>
  <c r="G79" i="1"/>
  <c r="G23" i="1"/>
  <c r="G6" i="1"/>
  <c r="E32" i="1"/>
  <c r="E27" i="1"/>
  <c r="E115" i="1"/>
  <c r="E46" i="1"/>
  <c r="E134" i="1"/>
  <c r="E67" i="1"/>
  <c r="E59" i="1"/>
  <c r="E4" i="1"/>
  <c r="E8" i="1"/>
  <c r="E145" i="1"/>
  <c r="E136" i="1"/>
  <c r="E191" i="1"/>
  <c r="E158" i="1"/>
  <c r="E113" i="1"/>
  <c r="E171" i="1"/>
  <c r="E15" i="1"/>
  <c r="E153" i="1"/>
  <c r="E79" i="1"/>
  <c r="E23" i="1"/>
  <c r="E6" i="1"/>
  <c r="D32" i="1"/>
  <c r="D27" i="1"/>
  <c r="D115" i="1"/>
  <c r="D46" i="1"/>
  <c r="D134" i="1"/>
  <c r="D67" i="1"/>
  <c r="D59" i="1"/>
  <c r="D4" i="1"/>
  <c r="D8" i="1"/>
  <c r="D145" i="1"/>
  <c r="D136" i="1"/>
  <c r="D191" i="1"/>
  <c r="D158" i="1"/>
  <c r="D113" i="1"/>
  <c r="D171" i="1"/>
  <c r="D15" i="1"/>
  <c r="D153" i="1"/>
  <c r="D79" i="1"/>
  <c r="D23" i="1"/>
  <c r="D6" i="1"/>
  <c r="F145" i="1" l="1"/>
  <c r="F46" i="1"/>
  <c r="F113" i="1"/>
  <c r="F59" i="1"/>
  <c r="F67" i="1"/>
  <c r="F32" i="1"/>
  <c r="F6" i="1"/>
  <c r="F171" i="1"/>
  <c r="F79" i="1"/>
  <c r="F153" i="1"/>
  <c r="F15" i="1"/>
  <c r="F158" i="1"/>
  <c r="F8" i="1"/>
  <c r="F115" i="1"/>
  <c r="F27" i="1"/>
  <c r="F23" i="1"/>
  <c r="F191" i="1"/>
  <c r="F136" i="1"/>
  <c r="F134" i="1"/>
  <c r="F4" i="1"/>
  <c r="J106" i="1" l="1"/>
  <c r="J127" i="1"/>
  <c r="J95" i="1"/>
  <c r="J74" i="1"/>
  <c r="J85" i="1"/>
  <c r="J36" i="1"/>
  <c r="J31" i="1"/>
  <c r="J87" i="1"/>
  <c r="J151" i="1"/>
  <c r="J40" i="1"/>
  <c r="J101" i="1"/>
  <c r="J116" i="1"/>
  <c r="J179" i="1"/>
  <c r="J55" i="1"/>
  <c r="J17" i="1"/>
  <c r="J69" i="1"/>
  <c r="J19" i="1"/>
  <c r="J165" i="1"/>
  <c r="J148" i="1"/>
  <c r="J205" i="1"/>
  <c r="J83" i="1"/>
  <c r="J182" i="1"/>
  <c r="J173" i="1"/>
  <c r="J12" i="1"/>
  <c r="J168" i="1"/>
  <c r="J56" i="1"/>
  <c r="J202" i="1"/>
  <c r="J214" i="1"/>
  <c r="J30" i="1"/>
  <c r="J193" i="1"/>
  <c r="J142" i="1"/>
  <c r="J80" i="1"/>
  <c r="J7" i="1"/>
  <c r="J159" i="1"/>
  <c r="J5" i="1"/>
  <c r="D193" i="1"/>
  <c r="E193" i="1"/>
  <c r="G193" i="1"/>
  <c r="H193" i="1"/>
  <c r="I193" i="1"/>
  <c r="K193" i="1" s="1"/>
  <c r="D165" i="1"/>
  <c r="E165" i="1"/>
  <c r="G165" i="1"/>
  <c r="H165" i="1"/>
  <c r="I165" i="1"/>
  <c r="K165" i="1" s="1"/>
  <c r="D17" i="1"/>
  <c r="E17" i="1"/>
  <c r="G17" i="1"/>
  <c r="H17" i="1"/>
  <c r="I17" i="1"/>
  <c r="K17" i="1" s="1"/>
  <c r="D19" i="1"/>
  <c r="E19" i="1"/>
  <c r="G19" i="1"/>
  <c r="H19" i="1"/>
  <c r="I19" i="1"/>
  <c r="K19" i="1" s="1"/>
  <c r="D106" i="1"/>
  <c r="E106" i="1"/>
  <c r="G106" i="1"/>
  <c r="H106" i="1"/>
  <c r="I106" i="1"/>
  <c r="K106" i="1" s="1"/>
  <c r="D40" i="1"/>
  <c r="E40" i="1"/>
  <c r="G40" i="1"/>
  <c r="H40" i="1"/>
  <c r="I40" i="1"/>
  <c r="K40" i="1" s="1"/>
  <c r="D87" i="1"/>
  <c r="E87" i="1"/>
  <c r="G87" i="1"/>
  <c r="H87" i="1"/>
  <c r="I87" i="1"/>
  <c r="K87" i="1" s="1"/>
  <c r="D36" i="1"/>
  <c r="E36" i="1"/>
  <c r="G36" i="1"/>
  <c r="H36" i="1"/>
  <c r="I36" i="1"/>
  <c r="K36" i="1" s="1"/>
  <c r="D30" i="1"/>
  <c r="E30" i="1"/>
  <c r="G30" i="1"/>
  <c r="H30" i="1"/>
  <c r="I30" i="1"/>
  <c r="K30" i="1" s="1"/>
  <c r="D116" i="1"/>
  <c r="E116" i="1"/>
  <c r="G116" i="1"/>
  <c r="H116" i="1"/>
  <c r="I116" i="1"/>
  <c r="K116" i="1" s="1"/>
  <c r="D56" i="1"/>
  <c r="E56" i="1"/>
  <c r="G56" i="1"/>
  <c r="H56" i="1"/>
  <c r="I56" i="1"/>
  <c r="K56" i="1" s="1"/>
  <c r="D151" i="1"/>
  <c r="E151" i="1"/>
  <c r="G151" i="1"/>
  <c r="H151" i="1"/>
  <c r="I151" i="1"/>
  <c r="K151" i="1" s="1"/>
  <c r="D80" i="1"/>
  <c r="E80" i="1"/>
  <c r="G80" i="1"/>
  <c r="H80" i="1"/>
  <c r="I80" i="1"/>
  <c r="K80" i="1" s="1"/>
  <c r="D74" i="1"/>
  <c r="E74" i="1"/>
  <c r="G74" i="1"/>
  <c r="H74" i="1"/>
  <c r="I74" i="1"/>
  <c r="K74" i="1" s="1"/>
  <c r="D7" i="1"/>
  <c r="E7" i="1"/>
  <c r="G7" i="1"/>
  <c r="H7" i="1"/>
  <c r="I7" i="1"/>
  <c r="K7" i="1" s="1"/>
  <c r="D205" i="1"/>
  <c r="E205" i="1"/>
  <c r="G205" i="1"/>
  <c r="H205" i="1"/>
  <c r="I205" i="1"/>
  <c r="K205" i="1" s="1"/>
  <c r="D55" i="1"/>
  <c r="E55" i="1"/>
  <c r="G55" i="1"/>
  <c r="H55" i="1"/>
  <c r="I55" i="1"/>
  <c r="K55" i="1" s="1"/>
  <c r="D168" i="1"/>
  <c r="E168" i="1"/>
  <c r="G168" i="1"/>
  <c r="H168" i="1"/>
  <c r="I168" i="1"/>
  <c r="K168" i="1" s="1"/>
  <c r="D85" i="1"/>
  <c r="E85" i="1"/>
  <c r="G85" i="1"/>
  <c r="H85" i="1"/>
  <c r="I85" i="1"/>
  <c r="K85" i="1" s="1"/>
  <c r="D101" i="1"/>
  <c r="E101" i="1"/>
  <c r="G101" i="1"/>
  <c r="H101" i="1"/>
  <c r="I101" i="1"/>
  <c r="K101" i="1" s="1"/>
  <c r="D142" i="1"/>
  <c r="E142" i="1"/>
  <c r="G142" i="1"/>
  <c r="H142" i="1"/>
  <c r="I142" i="1"/>
  <c r="K142" i="1" s="1"/>
  <c r="D69" i="1"/>
  <c r="E69" i="1"/>
  <c r="G69" i="1"/>
  <c r="H69" i="1"/>
  <c r="I69" i="1"/>
  <c r="K69" i="1" s="1"/>
  <c r="D5" i="1"/>
  <c r="E5" i="1"/>
  <c r="G5" i="1"/>
  <c r="H5" i="1"/>
  <c r="I5" i="1"/>
  <c r="K5" i="1" s="1"/>
  <c r="D182" i="1"/>
  <c r="E182" i="1"/>
  <c r="G182" i="1"/>
  <c r="H182" i="1"/>
  <c r="I182" i="1"/>
  <c r="K182" i="1" s="1"/>
  <c r="D127" i="1"/>
  <c r="E127" i="1"/>
  <c r="G127" i="1"/>
  <c r="H127" i="1"/>
  <c r="I127" i="1"/>
  <c r="K127" i="1" s="1"/>
  <c r="D202" i="1"/>
  <c r="E202" i="1"/>
  <c r="G202" i="1"/>
  <c r="H202" i="1"/>
  <c r="I202" i="1"/>
  <c r="K202" i="1" s="1"/>
  <c r="D83" i="1"/>
  <c r="E83" i="1"/>
  <c r="G83" i="1"/>
  <c r="H83" i="1"/>
  <c r="I83" i="1"/>
  <c r="K83" i="1" s="1"/>
  <c r="D179" i="1"/>
  <c r="E179" i="1"/>
  <c r="G179" i="1"/>
  <c r="H179" i="1"/>
  <c r="I179" i="1"/>
  <c r="K179" i="1" s="1"/>
  <c r="D214" i="1"/>
  <c r="E214" i="1"/>
  <c r="G214" i="1"/>
  <c r="H214" i="1"/>
  <c r="I214" i="1"/>
  <c r="K214" i="1" s="1"/>
  <c r="D95" i="1"/>
  <c r="E95" i="1"/>
  <c r="G95" i="1"/>
  <c r="H95" i="1"/>
  <c r="I95" i="1"/>
  <c r="K95" i="1" s="1"/>
  <c r="D12" i="1"/>
  <c r="E12" i="1"/>
  <c r="G12" i="1"/>
  <c r="H12" i="1"/>
  <c r="I12" i="1"/>
  <c r="K12" i="1" s="1"/>
  <c r="D148" i="1"/>
  <c r="E148" i="1"/>
  <c r="G148" i="1"/>
  <c r="H148" i="1"/>
  <c r="I148" i="1"/>
  <c r="K148" i="1" s="1"/>
  <c r="D159" i="1"/>
  <c r="E159" i="1"/>
  <c r="G159" i="1"/>
  <c r="H159" i="1"/>
  <c r="I159" i="1"/>
  <c r="K159" i="1" s="1"/>
  <c r="D31" i="1"/>
  <c r="E31" i="1"/>
  <c r="G31" i="1"/>
  <c r="H31" i="1"/>
  <c r="I31" i="1"/>
  <c r="K31" i="1" s="1"/>
  <c r="D173" i="1"/>
  <c r="E173" i="1"/>
  <c r="G173" i="1"/>
  <c r="H173" i="1"/>
  <c r="I173" i="1"/>
  <c r="K173" i="1" s="1"/>
  <c r="K5" i="4" l="1"/>
  <c r="L2" i="4"/>
  <c r="L5" i="4"/>
  <c r="L6" i="4"/>
  <c r="K3" i="4"/>
  <c r="K6" i="4"/>
  <c r="L3" i="4"/>
  <c r="L4" i="4"/>
  <c r="K2" i="4"/>
  <c r="K4" i="4"/>
  <c r="F173" i="1"/>
  <c r="F148" i="1"/>
  <c r="F95" i="1"/>
  <c r="F101" i="1"/>
  <c r="F7" i="1"/>
  <c r="F116" i="1"/>
  <c r="F40" i="1"/>
  <c r="F106" i="1"/>
  <c r="F179" i="1"/>
  <c r="F69" i="1"/>
  <c r="F55" i="1"/>
  <c r="F17" i="1"/>
  <c r="F83" i="1"/>
  <c r="F127" i="1"/>
  <c r="F142" i="1"/>
  <c r="F31" i="1"/>
  <c r="F214" i="1"/>
  <c r="F202" i="1"/>
  <c r="F182" i="1"/>
  <c r="F85" i="1"/>
  <c r="F168" i="1"/>
  <c r="F74" i="1"/>
  <c r="F56" i="1"/>
  <c r="F30" i="1"/>
  <c r="F87" i="1"/>
  <c r="F193" i="1"/>
  <c r="F159" i="1"/>
  <c r="F12" i="1"/>
  <c r="F5" i="1"/>
  <c r="F205" i="1"/>
  <c r="F80" i="1"/>
  <c r="F151" i="1"/>
  <c r="F36" i="1"/>
  <c r="F19" i="1"/>
  <c r="F165" i="1"/>
</calcChain>
</file>

<file path=xl/connections.xml><?xml version="1.0" encoding="utf-8"?>
<connections xmlns="http://schemas.openxmlformats.org/spreadsheetml/2006/main">
  <connection id="1" name="BFZ" type="6" refreshedVersion="5" background="1" saveData="1">
    <textPr codePage="850" sourceFile="C:\Users\walravenr\Documents\Visual Studio 2012\Projects\gathererRipper\gathererRipper\bin\Debug\BFZ.csv" tab="0" semicolon="1">
      <textFields count="5">
        <textField/>
        <textField/>
        <textField/>
        <textField/>
        <textField/>
      </textFields>
    </textPr>
  </connection>
  <connection id="2" name="cardlist" type="6" refreshedVersion="5" background="1" saveData="1">
    <textPr codePage="850" sourceFile="C:\Users\walravenr\Downloads\cardlist.csv" tab="0" semicolon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<sst xmlns="http://schemas.openxmlformats.org/spreadsheetml/2006/main" count="1336" uniqueCount="320">
  <si>
    <t>Loss</t>
  </si>
  <si>
    <t>Win%</t>
  </si>
  <si>
    <t>Set</t>
  </si>
  <si>
    <t>Total</t>
  </si>
  <si>
    <t>R</t>
  </si>
  <si>
    <t>C</t>
  </si>
  <si>
    <t>M</t>
  </si>
  <si>
    <t>U</t>
  </si>
  <si>
    <t>Rarity</t>
  </si>
  <si>
    <t>CC</t>
  </si>
  <si>
    <t>Win</t>
  </si>
  <si>
    <t>G</t>
  </si>
  <si>
    <t>W</t>
  </si>
  <si>
    <t>B</t>
  </si>
  <si>
    <t>Color</t>
  </si>
  <si>
    <t>Colour</t>
  </si>
  <si>
    <t>Average Win%</t>
  </si>
  <si>
    <t>Turn</t>
  </si>
  <si>
    <t>Land</t>
  </si>
  <si>
    <t>Turn%</t>
  </si>
  <si>
    <t>Land%</t>
  </si>
  <si>
    <t>Likelihood</t>
  </si>
  <si>
    <t>Likely Win%</t>
  </si>
  <si>
    <t>Blue</t>
  </si>
  <si>
    <t>Black</t>
  </si>
  <si>
    <t>White</t>
  </si>
  <si>
    <t>Red</t>
  </si>
  <si>
    <t>Green</t>
  </si>
  <si>
    <t>Forest</t>
  </si>
  <si>
    <t>L</t>
  </si>
  <si>
    <t>Island</t>
  </si>
  <si>
    <t>Mountain</t>
  </si>
  <si>
    <t>Plains</t>
  </si>
  <si>
    <t>Swamp</t>
  </si>
  <si>
    <t>A+</t>
  </si>
  <si>
    <t>A</t>
  </si>
  <si>
    <t>A-</t>
  </si>
  <si>
    <t>B+</t>
  </si>
  <si>
    <t>B-</t>
  </si>
  <si>
    <t>C+</t>
  </si>
  <si>
    <t>C-</t>
  </si>
  <si>
    <t>D+</t>
  </si>
  <si>
    <t>D</t>
  </si>
  <si>
    <t>D-</t>
  </si>
  <si>
    <t>F</t>
  </si>
  <si>
    <t>Grade</t>
  </si>
  <si>
    <t>Column Labels</t>
  </si>
  <si>
    <t>Grand Total</t>
  </si>
  <si>
    <t>Row Labels</t>
  </si>
  <si>
    <t>0.28-0.3</t>
  </si>
  <si>
    <t>0.32-0.34</t>
  </si>
  <si>
    <t>0.36-0.38</t>
  </si>
  <si>
    <t>0.42-0.44</t>
  </si>
  <si>
    <t>0.44-0.46</t>
  </si>
  <si>
    <t>0.46-0.48</t>
  </si>
  <si>
    <t>0.48-0.5</t>
  </si>
  <si>
    <t>0.5-0.52</t>
  </si>
  <si>
    <t>0.52-0.54</t>
  </si>
  <si>
    <t>0.54-0.56</t>
  </si>
  <si>
    <t>0.56-0.58</t>
  </si>
  <si>
    <t>0.62-0.64</t>
  </si>
  <si>
    <t>0.64-0.66</t>
  </si>
  <si>
    <t>Sum of Total</t>
  </si>
  <si>
    <t>White/Red</t>
  </si>
  <si>
    <t>White/Black</t>
  </si>
  <si>
    <t>Blue/Green</t>
  </si>
  <si>
    <t>Dutiful Return</t>
  </si>
  <si>
    <t>Smite the Monstrous</t>
  </si>
  <si>
    <t>Red/Green</t>
  </si>
  <si>
    <t>White/Green</t>
  </si>
  <si>
    <t>White/Blue</t>
  </si>
  <si>
    <t>Card</t>
  </si>
  <si>
    <t>Sludge Crawler</t>
  </si>
  <si>
    <t>Hedron Archive</t>
  </si>
  <si>
    <t>Voracious Null</t>
  </si>
  <si>
    <t>From Beyond</t>
  </si>
  <si>
    <t>Kalastria Nightwatch</t>
  </si>
  <si>
    <t>Call the Scions</t>
  </si>
  <si>
    <t>Grip of Desolation</t>
  </si>
  <si>
    <t>Brood Butcher</t>
  </si>
  <si>
    <t>Smothering Abomination</t>
  </si>
  <si>
    <t>Cliffside Lookout</t>
  </si>
  <si>
    <t>Noyan Dar, Roil Shaper</t>
  </si>
  <si>
    <t>Tandem Tactics</t>
  </si>
  <si>
    <t>Makindi Sliderunner</t>
  </si>
  <si>
    <t>Undergrowth Champion</t>
  </si>
  <si>
    <t>Valakut Predator</t>
  </si>
  <si>
    <t>Natural Connection</t>
  </si>
  <si>
    <t>Territorial Baloth</t>
  </si>
  <si>
    <t>Firemantle Mage</t>
  </si>
  <si>
    <t>Kozilek's Sentinel</t>
  </si>
  <si>
    <t>Shadow Glider</t>
  </si>
  <si>
    <t>Ghostly Sentinel</t>
  </si>
  <si>
    <t>Resolute Blademaster</t>
  </si>
  <si>
    <t>Retreat to Emeria</t>
  </si>
  <si>
    <t>Dragonmaster Outcast</t>
  </si>
  <si>
    <t>Ondu Champion</t>
  </si>
  <si>
    <t>Salvage Drone</t>
  </si>
  <si>
    <t>Coralhelm Guide</t>
  </si>
  <si>
    <t>Dominator Drone</t>
  </si>
  <si>
    <t>Benthic Infiltrator</t>
  </si>
  <si>
    <t>Skitterskin</t>
  </si>
  <si>
    <t>Murk Strider</t>
  </si>
  <si>
    <t>Oblivion Sower</t>
  </si>
  <si>
    <t>Tightening Coils</t>
  </si>
  <si>
    <t>Windrider Patrol</t>
  </si>
  <si>
    <t>Ruination Guide</t>
  </si>
  <si>
    <t>Demon's Grasp</t>
  </si>
  <si>
    <t>Expedition Envoy</t>
  </si>
  <si>
    <t>Kor Castigator</t>
  </si>
  <si>
    <t>Felidar Cub</t>
  </si>
  <si>
    <t>Tide Drifter</t>
  </si>
  <si>
    <t>Eldrazi Skyspawner</t>
  </si>
  <si>
    <t>Incubator Drone</t>
  </si>
  <si>
    <t>Conduit of Ruin</t>
  </si>
  <si>
    <t>Oracle of Dust</t>
  </si>
  <si>
    <t>Barrage Tyrant</t>
  </si>
  <si>
    <t>Snapping Gnarlid</t>
  </si>
  <si>
    <t>Touch of the Void</t>
  </si>
  <si>
    <t>Unnatural Aggression</t>
  </si>
  <si>
    <t>Eyeless Watcher</t>
  </si>
  <si>
    <t>Earthen Arms</t>
  </si>
  <si>
    <t>Swell of Growth</t>
  </si>
  <si>
    <t>Akoum Firebird</t>
  </si>
  <si>
    <t>Reckless Cohort</t>
  </si>
  <si>
    <t>Boiling Earth</t>
  </si>
  <si>
    <t>Kor Bladewhirl</t>
  </si>
  <si>
    <t>Inspired Charge</t>
  </si>
  <si>
    <t>Kor Entanglers</t>
  </si>
  <si>
    <t>Grove Rumbler</t>
  </si>
  <si>
    <t>Woodland Wanderer</t>
  </si>
  <si>
    <t>Skyrider Elf</t>
  </si>
  <si>
    <t>Oran-Rief Hydra</t>
  </si>
  <si>
    <t>Mist Intruder</t>
  </si>
  <si>
    <t>Halimar Tidecaller</t>
  </si>
  <si>
    <t>Cryptic Cruiser</t>
  </si>
  <si>
    <t>Dampening Pulse</t>
  </si>
  <si>
    <t>Shatterskull Recruit</t>
  </si>
  <si>
    <t>Roilmage's Trick</t>
  </si>
  <si>
    <t>Retreat to Valakut</t>
  </si>
  <si>
    <t>Culling Drone</t>
  </si>
  <si>
    <t>Valakut Invoker</t>
  </si>
  <si>
    <t>Forerunner of Slaughter</t>
  </si>
  <si>
    <t>Kozilek's Channeler</t>
  </si>
  <si>
    <t>Wave-Wing Elemental</t>
  </si>
  <si>
    <t>Ruin Processor</t>
  </si>
  <si>
    <t>Tajuru Stalwart</t>
  </si>
  <si>
    <t>Seek the Wilds</t>
  </si>
  <si>
    <t>Lifespring Druid</t>
  </si>
  <si>
    <t>Belligerent Whiptail</t>
  </si>
  <si>
    <t>Eldrazi Devastator</t>
  </si>
  <si>
    <t>Jaddi Offshoot</t>
  </si>
  <si>
    <t>Blisterpod</t>
  </si>
  <si>
    <t>Murasa Ranger</t>
  </si>
  <si>
    <t>Pilgrim's Eye</t>
  </si>
  <si>
    <t>Blight Herder</t>
  </si>
  <si>
    <t>Cloud Manta</t>
  </si>
  <si>
    <t>Sylvan Scrying</t>
  </si>
  <si>
    <t>Malakir Familiar</t>
  </si>
  <si>
    <t>Oran-Rief Invoker</t>
  </si>
  <si>
    <t>Serene Steward</t>
  </si>
  <si>
    <t>Gideon's Reproach</t>
  </si>
  <si>
    <t>Felidar Sovereign</t>
  </si>
  <si>
    <t>Stasis Snare</t>
  </si>
  <si>
    <t>Clutch of Currents</t>
  </si>
  <si>
    <t>Breaker of Armies</t>
  </si>
  <si>
    <t>Makindi Patrol</t>
  </si>
  <si>
    <t>Sheer Drop</t>
  </si>
  <si>
    <t>Plummet</t>
  </si>
  <si>
    <t>Tajuru Beastmaster</t>
  </si>
  <si>
    <t>Tajuru Warcaller</t>
  </si>
  <si>
    <t>Sure Strike</t>
  </si>
  <si>
    <t>Turn Against</t>
  </si>
  <si>
    <t>Beastcaller Savant</t>
  </si>
  <si>
    <t>Vestige of Emrakul</t>
  </si>
  <si>
    <t>Rolling Thunder</t>
  </si>
  <si>
    <t>Courier Griffin</t>
  </si>
  <si>
    <t>Ondu Rising</t>
  </si>
  <si>
    <t>Ondu Greathorn</t>
  </si>
  <si>
    <t>Giant Mantis</t>
  </si>
  <si>
    <t>Grovetender Druids</t>
  </si>
  <si>
    <t>Planar Outburst</t>
  </si>
  <si>
    <t>Kitesail Scout</t>
  </si>
  <si>
    <t>Goblin War Paint</t>
  </si>
  <si>
    <t>Kalastria Healer</t>
  </si>
  <si>
    <t>Nirkana Assassin</t>
  </si>
  <si>
    <t>Sire of Stagnation</t>
  </si>
  <si>
    <t>Drana's Emissary</t>
  </si>
  <si>
    <t>Munda, Ambush Leader</t>
  </si>
  <si>
    <t>Bloodbond Vampire</t>
  </si>
  <si>
    <t>Roil Spout</t>
  </si>
  <si>
    <t>Veteran Warleader</t>
  </si>
  <si>
    <t>Coastal Discovery</t>
  </si>
  <si>
    <t>Anticipate</t>
  </si>
  <si>
    <t>Mind Raker</t>
  </si>
  <si>
    <t>Complete Disregard</t>
  </si>
  <si>
    <t>Kiora, Master of the Depths</t>
  </si>
  <si>
    <t>Desolation Twin</t>
  </si>
  <si>
    <t>Stone Haven Medic</t>
  </si>
  <si>
    <t>Angelic Gift</t>
  </si>
  <si>
    <t>Akoum Stonewaker</t>
  </si>
  <si>
    <t>Brood Monitor</t>
  </si>
  <si>
    <t>Ruinous Path</t>
  </si>
  <si>
    <t>Ob Nixilis Reignited</t>
  </si>
  <si>
    <t>Omnath, Locus of Rage</t>
  </si>
  <si>
    <t>Swarm Surge</t>
  </si>
  <si>
    <t>Bone Splinters</t>
  </si>
  <si>
    <t>Fortified Rampart</t>
  </si>
  <si>
    <t>Rot Shambler</t>
  </si>
  <si>
    <t>Drana, Liberator of Malakir</t>
  </si>
  <si>
    <t>Carrier Thrall</t>
  </si>
  <si>
    <t>Emeria Shepherd</t>
  </si>
  <si>
    <t>Ugin's Insight</t>
  </si>
  <si>
    <t>Drowner of Hope</t>
  </si>
  <si>
    <t>Bane of Bala Ged</t>
  </si>
  <si>
    <t>Chasm Guide</t>
  </si>
  <si>
    <t>Zada, Hedron Grinder</t>
  </si>
  <si>
    <t>Lithomancer's Focus</t>
  </si>
  <si>
    <t>March from the Tomb</t>
  </si>
  <si>
    <t>Retreat to Hagra</t>
  </si>
  <si>
    <t>Catacomb Sifter</t>
  </si>
  <si>
    <t>Altar's Reap</t>
  </si>
  <si>
    <t>Greenwarden of Murasa</t>
  </si>
  <si>
    <t>Vile Aggregate</t>
  </si>
  <si>
    <t>Spell Shrivel</t>
  </si>
  <si>
    <t>Nettle Drone</t>
  </si>
  <si>
    <t>Transgress the Mind</t>
  </si>
  <si>
    <t>Rush of Ice</t>
  </si>
  <si>
    <t>Ulamog's Reclaimer</t>
  </si>
  <si>
    <t>Herald of Kozilek</t>
  </si>
  <si>
    <t>Outnumber</t>
  </si>
  <si>
    <t>Tunneling Geopede</t>
  </si>
  <si>
    <t>Stonefury</t>
  </si>
  <si>
    <t>Ulamog's Nullifier</t>
  </si>
  <si>
    <t>Angel of Renewal</t>
  </si>
  <si>
    <t>Infuse with the Elements</t>
  </si>
  <si>
    <t>Grave Birthing</t>
  </si>
  <si>
    <t>Dust Stalker</t>
  </si>
  <si>
    <t>Guul Draz Overseer</t>
  </si>
  <si>
    <t>Silent Skimmer</t>
  </si>
  <si>
    <t>Unified Front</t>
  </si>
  <si>
    <t>Exert Influence</t>
  </si>
  <si>
    <t>Nissa's Renewal</t>
  </si>
  <si>
    <t>Rising Miasma</t>
  </si>
  <si>
    <t>Hagra Sharpshooter</t>
  </si>
  <si>
    <t>Geyserfield Stalker</t>
  </si>
  <si>
    <t>Ulamog, the Ceaseless Hunger</t>
  </si>
  <si>
    <t>Scythe Leopard</t>
  </si>
  <si>
    <t>Lantern Scout</t>
  </si>
  <si>
    <t>Scatter to the Winds</t>
  </si>
  <si>
    <t>Encircling Fissure</t>
  </si>
  <si>
    <t>Void Attendant</t>
  </si>
  <si>
    <t>Angelic Captain</t>
  </si>
  <si>
    <t>Radiant Flames</t>
  </si>
  <si>
    <t>Adverse Conditions</t>
  </si>
  <si>
    <t>Guardian of Tazeem</t>
  </si>
  <si>
    <t>Deathless Behemoth</t>
  </si>
  <si>
    <t>Roil's Retribution</t>
  </si>
  <si>
    <t>Retreat to Kazandu</t>
  </si>
  <si>
    <t>Fathom Feeder</t>
  </si>
  <si>
    <t>Mire's Malice</t>
  </si>
  <si>
    <t>Scour from Existence</t>
  </si>
  <si>
    <t>Hero of Goma Fada</t>
  </si>
  <si>
    <t>Wasteland Strangler</t>
  </si>
  <si>
    <t>Zulaport Cutthroat</t>
  </si>
  <si>
    <t>Bring to Light</t>
  </si>
  <si>
    <t>Horribly Awry</t>
  </si>
  <si>
    <t>Ulamog's Despoiler</t>
  </si>
  <si>
    <t>Molten Nursery</t>
  </si>
  <si>
    <t>Akoum Hellkite</t>
  </si>
  <si>
    <t>Serpentine Spike</t>
  </si>
  <si>
    <t>Endless One</t>
  </si>
  <si>
    <t>Gideon, Ally of Zendikar</t>
  </si>
  <si>
    <t>Broodhunter Wurm</t>
  </si>
  <si>
    <t>Aligned Hedron Network</t>
  </si>
  <si>
    <t>Brutal Expulsion</t>
  </si>
  <si>
    <t>Processor Assault</t>
  </si>
  <si>
    <t>Retreat to Coralhelm</t>
  </si>
  <si>
    <t>Void Winnower</t>
  </si>
  <si>
    <t>Titan's Presence</t>
  </si>
  <si>
    <t>Plated Crusher</t>
  </si>
  <si>
    <t>Slab Hammer</t>
  </si>
  <si>
    <t>Lavastep Raider</t>
  </si>
  <si>
    <t>Hedron Blade</t>
  </si>
  <si>
    <t>Prism Array</t>
  </si>
  <si>
    <t>Painful Truths</t>
  </si>
  <si>
    <t>Vampiric Rites</t>
  </si>
  <si>
    <t>Pathway Arrows</t>
  </si>
  <si>
    <t>Gruesome Slaughter</t>
  </si>
  <si>
    <t>Defiant Bloodlord</t>
  </si>
  <si>
    <t>Brilliant Spectrum</t>
  </si>
  <si>
    <t>Volcanic Upheaval</t>
  </si>
  <si>
    <t>Part the Waterveil</t>
  </si>
  <si>
    <t>Reclaiming Vines</t>
  </si>
  <si>
    <t>Dispel</t>
  </si>
  <si>
    <t>Quarantine Field</t>
  </si>
  <si>
    <t>Crumble to Dust</t>
  </si>
  <si>
    <t>Battle for Zendikar</t>
  </si>
  <si>
    <t>Ally Encampment</t>
  </si>
  <si>
    <t>Blighted Cataract</t>
  </si>
  <si>
    <t>Blighted Fen</t>
  </si>
  <si>
    <t>Blighted Gorge</t>
  </si>
  <si>
    <t>Blighted Steppe</t>
  </si>
  <si>
    <t>Blighted Woodland</t>
  </si>
  <si>
    <t>Canopy Vista</t>
  </si>
  <si>
    <t>Cinder Glade</t>
  </si>
  <si>
    <t>Evolving Wilds</t>
  </si>
  <si>
    <t>Fertile Thicket</t>
  </si>
  <si>
    <t>Looming Spires</t>
  </si>
  <si>
    <t>Lumbering Falls</t>
  </si>
  <si>
    <t>Mortuary Mire</t>
  </si>
  <si>
    <t>Prairie Stream</t>
  </si>
  <si>
    <t>Sanctum of Ugin</t>
  </si>
  <si>
    <t>Sandstone Bridge</t>
  </si>
  <si>
    <t>Shambling Vent</t>
  </si>
  <si>
    <t>Shrine of the Forsaken Gods</t>
  </si>
  <si>
    <t>Skyline Cascade</t>
  </si>
  <si>
    <t>Smoldering Marsh</t>
  </si>
  <si>
    <t>Spawning Bed</t>
  </si>
  <si>
    <t>Sunken Hollow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</si>
</sst>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Fill="1"/>
    <xf numFmtId="164" fontId="0" fillId="0" borderId="0" xfId="0" applyNumberFormat="1" applyFill="1"/>
    <xf numFmtId="10" fontId="0" fillId="0" borderId="0" xfId="0" applyNumberFormat="1"/>
    <xf numFmtId="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  <xf numFmtId="9" fontId="0" fillId="0" borderId="0" xfId="0" applyNumberFormat="1" applyAlignment="1">
      <alignment horizontal="left"/>
    </xf>
  </cellXfs>
  <cellStyles count="1">
    <cellStyle name="Normal" xfId="0" builtinId="0"/>
  </cellStyles>
  <dxfs count="7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numFmt numFmtId="13" formatCode="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[CardsBFZ1015.xlsx]Analysis!PivotTable6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Play</a:t>
            </a:r>
            <a:r>
              <a:rPr lang="en-US" baseline="0"/>
              <a:t> Count by Win%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tx1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2"/>
        <c:spPr>
          <a:solidFill>
            <a:srgbClr val="0070C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3"/>
        <c:spPr>
          <a:solidFill>
            <a:schemeClr val="accent6">
              <a:lumMod val="75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4"/>
        <c:spPr>
          <a:solidFill>
            <a:srgbClr val="FF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5"/>
        <c:spPr>
          <a:solidFill>
            <a:schemeClr val="bg1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Analysis!$F$4:$F$5</c:f>
              <c:strCache>
                <c:ptCount val="1"/>
                <c:pt idx="0">
                  <c:v>Black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Analysis!$E$6:$E$19</c:f>
              <c:strCache>
                <c:ptCount val="13"/>
                <c:pt idx="0">
                  <c:v>0.28-0.3</c:v>
                </c:pt>
                <c:pt idx="1">
                  <c:v>0.32-0.34</c:v>
                </c:pt>
                <c:pt idx="2">
                  <c:v>0.36-0.38</c:v>
                </c:pt>
                <c:pt idx="3">
                  <c:v>0.42-0.44</c:v>
                </c:pt>
                <c:pt idx="4">
                  <c:v>0.44-0.46</c:v>
                </c:pt>
                <c:pt idx="5">
                  <c:v>0.46-0.48</c:v>
                </c:pt>
                <c:pt idx="6">
                  <c:v>0.48-0.5</c:v>
                </c:pt>
                <c:pt idx="7">
                  <c:v>0.5-0.52</c:v>
                </c:pt>
                <c:pt idx="8">
                  <c:v>0.52-0.54</c:v>
                </c:pt>
                <c:pt idx="9">
                  <c:v>0.54-0.56</c:v>
                </c:pt>
                <c:pt idx="10">
                  <c:v>0.56-0.58</c:v>
                </c:pt>
                <c:pt idx="11">
                  <c:v>0.62-0.64</c:v>
                </c:pt>
                <c:pt idx="12">
                  <c:v>0.64-0.66</c:v>
                </c:pt>
              </c:strCache>
            </c:strRef>
          </c:cat>
          <c:val>
            <c:numRef>
              <c:f>Analysis!$F$6:$F$19</c:f>
              <c:numCache>
                <c:formatCode>General</c:formatCode>
                <c:ptCount val="13"/>
                <c:pt idx="5">
                  <c:v>6217</c:v>
                </c:pt>
                <c:pt idx="6">
                  <c:v>10199</c:v>
                </c:pt>
                <c:pt idx="7">
                  <c:v>18835</c:v>
                </c:pt>
                <c:pt idx="8">
                  <c:v>37082</c:v>
                </c:pt>
                <c:pt idx="10">
                  <c:v>4476</c:v>
                </c:pt>
              </c:numCache>
            </c:numRef>
          </c:val>
        </c:ser>
        <c:ser>
          <c:idx val="1"/>
          <c:order val="1"/>
          <c:tx>
            <c:strRef>
              <c:f>Analysis!$G$4:$G$5</c:f>
              <c:strCache>
                <c:ptCount val="1"/>
                <c:pt idx="0">
                  <c:v>Blue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Analysis!$E$6:$E$19</c:f>
              <c:strCache>
                <c:ptCount val="13"/>
                <c:pt idx="0">
                  <c:v>0.28-0.3</c:v>
                </c:pt>
                <c:pt idx="1">
                  <c:v>0.32-0.34</c:v>
                </c:pt>
                <c:pt idx="2">
                  <c:v>0.36-0.38</c:v>
                </c:pt>
                <c:pt idx="3">
                  <c:v>0.42-0.44</c:v>
                </c:pt>
                <c:pt idx="4">
                  <c:v>0.44-0.46</c:v>
                </c:pt>
                <c:pt idx="5">
                  <c:v>0.46-0.48</c:v>
                </c:pt>
                <c:pt idx="6">
                  <c:v>0.48-0.5</c:v>
                </c:pt>
                <c:pt idx="7">
                  <c:v>0.5-0.52</c:v>
                </c:pt>
                <c:pt idx="8">
                  <c:v>0.52-0.54</c:v>
                </c:pt>
                <c:pt idx="9">
                  <c:v>0.54-0.56</c:v>
                </c:pt>
                <c:pt idx="10">
                  <c:v>0.56-0.58</c:v>
                </c:pt>
                <c:pt idx="11">
                  <c:v>0.62-0.64</c:v>
                </c:pt>
                <c:pt idx="12">
                  <c:v>0.64-0.66</c:v>
                </c:pt>
              </c:strCache>
            </c:strRef>
          </c:cat>
          <c:val>
            <c:numRef>
              <c:f>Analysis!$G$6:$G$19</c:f>
              <c:numCache>
                <c:formatCode>General</c:formatCode>
                <c:ptCount val="13"/>
                <c:pt idx="2">
                  <c:v>1484</c:v>
                </c:pt>
                <c:pt idx="4">
                  <c:v>8289</c:v>
                </c:pt>
                <c:pt idx="6">
                  <c:v>4402</c:v>
                </c:pt>
                <c:pt idx="7">
                  <c:v>15079</c:v>
                </c:pt>
                <c:pt idx="8">
                  <c:v>23387</c:v>
                </c:pt>
                <c:pt idx="9">
                  <c:v>14342</c:v>
                </c:pt>
                <c:pt idx="10">
                  <c:v>1241</c:v>
                </c:pt>
              </c:numCache>
            </c:numRef>
          </c:val>
        </c:ser>
        <c:ser>
          <c:idx val="2"/>
          <c:order val="2"/>
          <c:tx>
            <c:strRef>
              <c:f>Analysis!$H$4:$H$5</c:f>
              <c:strCache>
                <c:ptCount val="1"/>
                <c:pt idx="0">
                  <c:v>Green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Analysis!$E$6:$E$19</c:f>
              <c:strCache>
                <c:ptCount val="13"/>
                <c:pt idx="0">
                  <c:v>0.28-0.3</c:v>
                </c:pt>
                <c:pt idx="1">
                  <c:v>0.32-0.34</c:v>
                </c:pt>
                <c:pt idx="2">
                  <c:v>0.36-0.38</c:v>
                </c:pt>
                <c:pt idx="3">
                  <c:v>0.42-0.44</c:v>
                </c:pt>
                <c:pt idx="4">
                  <c:v>0.44-0.46</c:v>
                </c:pt>
                <c:pt idx="5">
                  <c:v>0.46-0.48</c:v>
                </c:pt>
                <c:pt idx="6">
                  <c:v>0.48-0.5</c:v>
                </c:pt>
                <c:pt idx="7">
                  <c:v>0.5-0.52</c:v>
                </c:pt>
                <c:pt idx="8">
                  <c:v>0.52-0.54</c:v>
                </c:pt>
                <c:pt idx="9">
                  <c:v>0.54-0.56</c:v>
                </c:pt>
                <c:pt idx="10">
                  <c:v>0.56-0.58</c:v>
                </c:pt>
                <c:pt idx="11">
                  <c:v>0.62-0.64</c:v>
                </c:pt>
                <c:pt idx="12">
                  <c:v>0.64-0.66</c:v>
                </c:pt>
              </c:strCache>
            </c:strRef>
          </c:cat>
          <c:val>
            <c:numRef>
              <c:f>Analysis!$H$6:$H$19</c:f>
              <c:numCache>
                <c:formatCode>General</c:formatCode>
                <c:ptCount val="13"/>
                <c:pt idx="0">
                  <c:v>352</c:v>
                </c:pt>
                <c:pt idx="5">
                  <c:v>4484</c:v>
                </c:pt>
                <c:pt idx="6">
                  <c:v>2098</c:v>
                </c:pt>
                <c:pt idx="7">
                  <c:v>12380</c:v>
                </c:pt>
                <c:pt idx="8">
                  <c:v>33607</c:v>
                </c:pt>
                <c:pt idx="9">
                  <c:v>22639</c:v>
                </c:pt>
                <c:pt idx="10">
                  <c:v>5464</c:v>
                </c:pt>
              </c:numCache>
            </c:numRef>
          </c:val>
        </c:ser>
        <c:ser>
          <c:idx val="3"/>
          <c:order val="3"/>
          <c:tx>
            <c:strRef>
              <c:f>Analysis!$I$4:$I$5</c:f>
              <c:strCache>
                <c:ptCount val="1"/>
                <c:pt idx="0">
                  <c:v>Red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Analysis!$E$6:$E$19</c:f>
              <c:strCache>
                <c:ptCount val="13"/>
                <c:pt idx="0">
                  <c:v>0.28-0.3</c:v>
                </c:pt>
                <c:pt idx="1">
                  <c:v>0.32-0.34</c:v>
                </c:pt>
                <c:pt idx="2">
                  <c:v>0.36-0.38</c:v>
                </c:pt>
                <c:pt idx="3">
                  <c:v>0.42-0.44</c:v>
                </c:pt>
                <c:pt idx="4">
                  <c:v>0.44-0.46</c:v>
                </c:pt>
                <c:pt idx="5">
                  <c:v>0.46-0.48</c:v>
                </c:pt>
                <c:pt idx="6">
                  <c:v>0.48-0.5</c:v>
                </c:pt>
                <c:pt idx="7">
                  <c:v>0.5-0.52</c:v>
                </c:pt>
                <c:pt idx="8">
                  <c:v>0.52-0.54</c:v>
                </c:pt>
                <c:pt idx="9">
                  <c:v>0.54-0.56</c:v>
                </c:pt>
                <c:pt idx="10">
                  <c:v>0.56-0.58</c:v>
                </c:pt>
                <c:pt idx="11">
                  <c:v>0.62-0.64</c:v>
                </c:pt>
                <c:pt idx="12">
                  <c:v>0.64-0.66</c:v>
                </c:pt>
              </c:strCache>
            </c:strRef>
          </c:cat>
          <c:val>
            <c:numRef>
              <c:f>Analysis!$I$6:$I$19</c:f>
              <c:numCache>
                <c:formatCode>General</c:formatCode>
                <c:ptCount val="13"/>
                <c:pt idx="3">
                  <c:v>806</c:v>
                </c:pt>
                <c:pt idx="6">
                  <c:v>3168</c:v>
                </c:pt>
                <c:pt idx="7">
                  <c:v>13795</c:v>
                </c:pt>
                <c:pt idx="8">
                  <c:v>21894</c:v>
                </c:pt>
                <c:pt idx="9">
                  <c:v>33014</c:v>
                </c:pt>
                <c:pt idx="10">
                  <c:v>5919</c:v>
                </c:pt>
              </c:numCache>
            </c:numRef>
          </c:val>
        </c:ser>
        <c:ser>
          <c:idx val="4"/>
          <c:order val="4"/>
          <c:tx>
            <c:strRef>
              <c:f>Analysis!$J$4:$J$5</c:f>
              <c:strCache>
                <c:ptCount val="1"/>
                <c:pt idx="0">
                  <c:v>White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Analysis!$E$6:$E$19</c:f>
              <c:strCache>
                <c:ptCount val="13"/>
                <c:pt idx="0">
                  <c:v>0.28-0.3</c:v>
                </c:pt>
                <c:pt idx="1">
                  <c:v>0.32-0.34</c:v>
                </c:pt>
                <c:pt idx="2">
                  <c:v>0.36-0.38</c:v>
                </c:pt>
                <c:pt idx="3">
                  <c:v>0.42-0.44</c:v>
                </c:pt>
                <c:pt idx="4">
                  <c:v>0.44-0.46</c:v>
                </c:pt>
                <c:pt idx="5">
                  <c:v>0.46-0.48</c:v>
                </c:pt>
                <c:pt idx="6">
                  <c:v>0.48-0.5</c:v>
                </c:pt>
                <c:pt idx="7">
                  <c:v>0.5-0.52</c:v>
                </c:pt>
                <c:pt idx="8">
                  <c:v>0.52-0.54</c:v>
                </c:pt>
                <c:pt idx="9">
                  <c:v>0.54-0.56</c:v>
                </c:pt>
                <c:pt idx="10">
                  <c:v>0.56-0.58</c:v>
                </c:pt>
                <c:pt idx="11">
                  <c:v>0.62-0.64</c:v>
                </c:pt>
                <c:pt idx="12">
                  <c:v>0.64-0.66</c:v>
                </c:pt>
              </c:strCache>
            </c:strRef>
          </c:cat>
          <c:val>
            <c:numRef>
              <c:f>Analysis!$J$6:$J$19</c:f>
              <c:numCache>
                <c:formatCode>General</c:formatCode>
                <c:ptCount val="13"/>
                <c:pt idx="1">
                  <c:v>107</c:v>
                </c:pt>
                <c:pt idx="3">
                  <c:v>859</c:v>
                </c:pt>
                <c:pt idx="6">
                  <c:v>4426</c:v>
                </c:pt>
                <c:pt idx="7">
                  <c:v>884</c:v>
                </c:pt>
                <c:pt idx="8">
                  <c:v>17097</c:v>
                </c:pt>
                <c:pt idx="9">
                  <c:v>41563</c:v>
                </c:pt>
                <c:pt idx="10">
                  <c:v>15151</c:v>
                </c:pt>
                <c:pt idx="11">
                  <c:v>6836</c:v>
                </c:pt>
                <c:pt idx="12">
                  <c:v>3216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20826312"/>
        <c:axId val="420818864"/>
      </c:barChart>
      <c:catAx>
        <c:axId val="420826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818864"/>
        <c:crosses val="autoZero"/>
        <c:auto val="1"/>
        <c:lblAlgn val="ctr"/>
        <c:lblOffset val="100"/>
        <c:noMultiLvlLbl val="0"/>
      </c:catAx>
      <c:valAx>
        <c:axId val="42081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826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295275</xdr:colOff>
      <xdr:row>1</xdr:row>
      <xdr:rowOff>61911</xdr:rowOff>
    </xdr:from>
    <xdr:to>
      <xdr:col>19</xdr:col>
      <xdr:colOff>457200</xdr:colOff>
      <xdr:row>25</xdr:row>
      <xdr:rowOff>66674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1891.641771527778" createdVersion="5" refreshedVersion="5" minRefreshableVersion="3" recordCount="1360">
  <cacheSource type="worksheet">
    <worksheetSource ref="A1:K1048576" sheet="Rank"/>
  </cacheSource>
  <cacheFields count="11">
    <cacheField name="Name" numFmtId="0">
      <sharedItems containsBlank="1"/>
    </cacheField>
    <cacheField name="Win" numFmtId="0">
      <sharedItems containsString="0" containsBlank="1" containsNumber="1" containsInteger="1" minValue="14" maxValue="4534"/>
    </cacheField>
    <cacheField name="Loss" numFmtId="0">
      <sharedItems containsString="0" containsBlank="1" containsNumber="1" containsInteger="1" minValue="13" maxValue="3970"/>
    </cacheField>
    <cacheField name="Total" numFmtId="0">
      <sharedItems containsString="0" containsBlank="1" containsNumber="1" containsInteger="1" minValue="27" maxValue="8383"/>
    </cacheField>
    <cacheField name="Win%" numFmtId="0">
      <sharedItems containsString="0" containsBlank="1" containsNumber="1" minValue="0.28409090909090912" maxValue="0.78024691358024689" count="237">
        <n v="0.64695801199657244"/>
        <n v="0.63616398243045391"/>
        <n v="0.64530892448512589"/>
        <n v="0.66773847802786712"/>
        <n v="0.72123893805309736"/>
        <n v="0.65433212996389889"/>
        <n v="0.61459928534966823"/>
        <n v="0.62257495590828926"/>
        <n v="0.64583333333333337"/>
        <n v="0.64454443194600675"/>
        <n v="0.6409897292250234"/>
        <n v="0.6344687341128622"/>
        <n v="0.63382737576285963"/>
        <n v="0.69365426695842447"/>
        <n v="0.58943514644351469"/>
        <n v="0.59854014598540151"/>
        <n v="0.61448598130841126"/>
        <n v="0.61343719571567668"/>
        <n v="0.59011627906976749"/>
        <n v="0.58892617449664431"/>
        <n v="0.57827260458839402"/>
        <n v="0.57559984765773775"/>
        <n v="0.57733664185277089"/>
        <n v="0.57628524046434493"/>
        <n v="0.78024691358024689"/>
        <n v="0.56889605157131351"/>
        <n v="0.56860049491339015"/>
        <n v="0.5669125395152792"/>
        <n v="0.56684027777777779"/>
        <n v="0.56740914419695199"/>
        <n v="0.59228650137741046"/>
        <n v="0.56141240074336884"/>
        <n v="0.63963963963963966"/>
        <n v="0.55949161709031914"/>
        <n v="0.55956112852664575"/>
        <n v="0.56035113386978785"/>
        <n v="0.5577992390986245"/>
        <n v="0.55764142623157364"/>
        <n v="0.55730533683289585"/>
        <n v="0.55954958856647896"/>
        <n v="0.5572951815359698"/>
        <n v="0.55885885885885889"/>
        <n v="0.5555096987205943"/>
        <n v="0.55816757082579871"/>
        <n v="0.63195691202872528"/>
        <n v="0.56314478833155457"/>
        <n v="0.63150965476887067"/>
        <n v="0.55655296229802509"/>
        <n v="0.55419075144508667"/>
        <n v="0.55326283208666494"/>
        <n v="0.5529197080291971"/>
        <n v="0.57989167230873395"/>
        <n v="0.74293059125964012"/>
        <n v="0.6283018867924528"/>
        <n v="0.55160788381742742"/>
        <n v="0.55338208409506395"/>
        <n v="0.62600178094390024"/>
        <n v="0.5757575757575758"/>
        <n v="0.550519357884797"/>
        <n v="0.57434402332361512"/>
        <n v="0.61904761904761907"/>
        <n v="0.54528327277620781"/>
        <n v="0.5527434312210201"/>
        <n v="0.5463609172482552"/>
        <n v="0.55113636363636365"/>
        <n v="0.54377880184331795"/>
        <n v="0.54973668812170862"/>
        <n v="0.54827645343851827"/>
        <n v="0.61111111111111116"/>
        <n v="0.60970464135021096"/>
        <n v="0.54079754601226993"/>
        <n v="0.53819183571249685"/>
        <n v="0.54653371320037991"/>
        <n v="0.60911016949152541"/>
        <n v="0.5457105719237435"/>
        <n v="0.5453815261044177"/>
        <n v="0.5449620801733478"/>
        <n v="0.54415145368492224"/>
        <n v="0.53525835866261395"/>
        <n v="0.60412371134020615"/>
        <n v="0.53579368608270339"/>
        <n v="0.53327571305099397"/>
        <n v="0.54131274131274132"/>
        <n v="0.53257456828885397"/>
        <n v="0.55704270235818998"/>
        <n v="0.54"/>
        <n v="0.53172866520787743"/>
        <n v="0.53133159268929508"/>
        <n v="0.55582524271844658"/>
        <n v="0.53306342780026994"/>
        <n v="0.53878504672897198"/>
        <n v="0.52880830251699873"/>
        <n v="0.53091458805744518"/>
        <n v="0.53637350705754616"/>
        <n v="0.59459459459459463"/>
        <n v="0.5272631717251347"/>
        <n v="0.59229098805646041"/>
        <n v="0.52647619047619043"/>
        <n v="0.53282182438192671"/>
        <n v="0.5244932432432432"/>
        <n v="0.52389437874615263"/>
        <n v="0.52582627470519849"/>
        <n v="0.5258215962441315"/>
        <n v="0.52350321622958929"/>
        <n v="0.5255359394703657"/>
        <n v="0.52506795530051342"/>
        <n v="0.5248152059134108"/>
        <n v="0.52444794952681384"/>
        <n v="0.52332587364434502"/>
        <n v="0.52122750346100599"/>
        <n v="0.52265207431916516"/>
        <n v="0.67871485943775101"/>
        <n v="0.5431606905710491"/>
        <n v="0.52177094767654597"/>
        <n v="0.51991951710261575"/>
        <n v="0.52708907254361803"/>
        <n v="0.51933701657458564"/>
        <n v="0.52583201267828839"/>
        <n v="0.52042253521126758"/>
        <n v="0.51987767584097855"/>
        <n v="0.51951219512195124"/>
        <n v="0.51724137931034486"/>
        <n v="0.53971174486353879"/>
        <n v="0.53864832051800893"/>
        <n v="0.51639885538190622"/>
        <n v="0.51781170483460559"/>
        <n v="0.5167410714285714"/>
        <n v="0.53697893321380552"/>
        <n v="0.57577530719719139"/>
        <n v="0.57484499557130209"/>
        <n v="0.52102464958917349"/>
        <n v="0.51236685322260334"/>
        <n v="0.51851851851851849"/>
        <n v="0.53246753246753242"/>
        <n v="0.51244343891402711"/>
        <n v="0.5172790105492906"/>
        <n v="0.5091258405379443"/>
        <n v="0.51060157790927019"/>
        <n v="0.51553509781357887"/>
        <n v="0.52928217367358177"/>
        <n v="0.52807928268050963"/>
        <n v="0.50703164239075837"/>
        <n v="0.50700447093889722"/>
        <n v="0.52608213096559375"/>
        <n v="0.64628820960698685"/>
        <n v="0.50439882697947214"/>
        <n v="0.50562499999999999"/>
        <n v="0.56043956043956045"/>
        <n v="0.50551654964894688"/>
        <n v="0.5037374065648359"/>
        <n v="0.50333778371161553"/>
        <n v="0.50291697830964843"/>
        <n v="0.50231267345050878"/>
        <n v="0.6396526772793053"/>
        <n v="0.5027979854504756"/>
        <n v="0.5074626865671642"/>
        <n v="0.52016129032258063"/>
        <n v="0.5"/>
        <n v="0.49933774834437084"/>
        <n v="0.49955237242614148"/>
        <n v="0.55248169243287226"/>
        <n v="0.49659245797364832"/>
        <n v="0.49621212121212122"/>
        <n v="0.49281609195402298"/>
        <n v="0.49367088607594939"/>
        <n v="0.49098504837291118"/>
        <n v="0.48985239852398527"/>
        <n v="0.49206896551724139"/>
        <n v="0.504"/>
        <n v="0.49179600886917962"/>
        <n v="0.60883280757097791"/>
        <n v="0.5339788416711494"/>
        <n v="0.48457792207792205"/>
        <n v="0.48993618065783012"/>
        <n v="0.48527808069792805"/>
        <n v="0.60161290322580641"/>
        <n v="0.73949579831932777"/>
        <n v="0.48034342521464074"/>
        <n v="0.52566096423017106"/>
        <n v="0.47857661583151778"/>
        <n v="0.4788580662537032"/>
        <n v="0.47548161120840632"/>
        <n v="0.47509578544061304"/>
        <n v="0.48965517241379308"/>
        <n v="0.47341115434500647"/>
        <n v="0.57707774798927614"/>
        <n v="0.51214574898785425"/>
        <n v="0.46887966804979253"/>
        <n v="0.46792162888974259"/>
        <n v="0.46615222728867062"/>
        <n v="0.48079658605974396"/>
        <n v="0.46596356663470756"/>
        <n v="0.5633235724743777"/>
        <n v="0.46206115515288787"/>
        <n v="0.5011037527593819"/>
        <n v="0.45914588990372746"/>
        <n v="0.45750230131942315"/>
        <n v="0.45774647887323944"/>
        <n v="0.48827726809378186"/>
        <n v="0.45267686424474185"/>
        <n v="0.45113636363636361"/>
        <n v="0.45098039215686275"/>
        <n v="0.44995044598612488"/>
        <n v="0.44684252597921664"/>
        <n v="0.44569288389513106"/>
        <n v="0.44252873563218392"/>
        <n v="0.4419537517697027"/>
        <n v="0.51629072681704258"/>
        <n v="0.75316455696202533"/>
        <n v="0.6939953810623557"/>
        <n v="0.42638623326959846"/>
        <n v="0.43189755529685681"/>
        <n v="0.42342342342342343"/>
        <n v="0.42059553349875928"/>
        <n v="0.42016806722689076"/>
        <n v="0.41983471074380163"/>
        <n v="0.41915550978372812"/>
        <n v="0.41271820448877805"/>
        <n v="0.40530303030303028"/>
        <n v="0.4"/>
        <n v="0.39473684210526316"/>
        <n v="0.38709677419354838"/>
        <n v="0.38157894736842107"/>
        <n v="0.37844611528822053"/>
        <n v="0.37847222222222221"/>
        <n v="0.37398373983739835"/>
        <n v="0.37346711259754739"/>
        <n v="0.36956521739130432"/>
        <n v="0.3671875"/>
        <n v="0.36702127659574468"/>
        <n v="0.36690647482014388"/>
        <n v="0.34920634920634919"/>
        <n v="0.3364485981308411"/>
        <n v="0.33678756476683935"/>
        <n v="0.33333333333333331"/>
        <n v="0.28409090909090912"/>
        <m/>
      </sharedItems>
      <fieldGroup base="4">
        <rangePr autoStart="0" autoEnd="0" startNum="0" endNum="1" groupInterval="0.02"/>
        <groupItems count="52">
          <s v="&lt;0 or (blank)"/>
          <s v="0-0.02"/>
          <s v="0.02-0.04"/>
          <s v="0.04-0.06"/>
          <s v="0.06-0.08"/>
          <s v="0.08-0.1"/>
          <s v="0.1-0.12"/>
          <s v="0.12-0.14"/>
          <s v="0.14-0.16"/>
          <s v="0.16-0.18"/>
          <s v="0.18-0.2"/>
          <s v="0.2-0.22"/>
          <s v="0.22-0.24"/>
          <s v="0.24-0.26"/>
          <s v="0.26-0.28"/>
          <s v="0.28-0.3"/>
          <s v="0.3-0.32"/>
          <s v="0.32-0.34"/>
          <s v="0.34-0.36"/>
          <s v="0.36-0.38"/>
          <s v="0.38-0.4"/>
          <s v="0.4-0.42"/>
          <s v="0.42-0.44"/>
          <s v="0.44-0.46"/>
          <s v="0.46-0.48"/>
          <s v="0.48-0.5"/>
          <s v="0.5-0.52"/>
          <s v="0.52-0.54"/>
          <s v="0.54-0.56"/>
          <s v="0.56-0.58"/>
          <s v="0.58-0.6"/>
          <s v="0.6-0.62"/>
          <s v="0.62-0.64"/>
          <s v="0.64-0.66"/>
          <s v="0.66-0.68"/>
          <s v="0.68-0.7"/>
          <s v="0.7-0.72"/>
          <s v="0.72-0.74"/>
          <s v="0.74-0.76"/>
          <s v="0.76-0.78"/>
          <s v="0.78-0.8"/>
          <s v="0.8-0.82"/>
          <s v="0.82-0.84"/>
          <s v="0.84-0.86"/>
          <s v="0.86-0.88"/>
          <s v="0.88-0.9"/>
          <s v="0.9-0.92"/>
          <s v="0.92-0.94"/>
          <s v="0.94-0.96"/>
          <s v="0.96-0.98"/>
          <s v="0.98-1"/>
          <s v="&gt;1"/>
        </groupItems>
      </fieldGroup>
    </cacheField>
    <cacheField name="Likely Win%" numFmtId="0">
      <sharedItems containsString="0" containsBlank="1" containsNumber="1" minValue="0.285242606280801" maxValue="0.64300755241628982"/>
    </cacheField>
    <cacheField name="Set" numFmtId="0">
      <sharedItems containsBlank="1"/>
    </cacheField>
    <cacheField name="Rarity" numFmtId="0">
      <sharedItems containsBlank="1" count="5">
        <s v="R"/>
        <s v="U"/>
        <s v="M"/>
        <s v="C"/>
        <m/>
      </sharedItems>
    </cacheField>
    <cacheField name="CC" numFmtId="0">
      <sharedItems containsString="0" containsBlank="1" containsNumber="1" containsInteger="1" minValue="0" maxValue="9"/>
    </cacheField>
    <cacheField name="Color" numFmtId="0">
      <sharedItems containsBlank="1" containsMixedTypes="1" containsNumber="1" containsInteger="1" minValue="0" maxValue="0" count="9">
        <s v="Red"/>
        <s v="Blue"/>
        <s v="White"/>
        <s v="Black"/>
        <s v="Green"/>
        <n v="0"/>
        <s v="Black/Green"/>
        <s v="White/Blue/Black/Red/Green"/>
        <m/>
      </sharedItems>
    </cacheField>
    <cacheField name="Likelihood" numFmtId="0">
      <sharedItems containsString="0" containsBlank="1" containsNumber="1" minValue="0.1892813577996091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60">
  <r>
    <s v="Goblin Rabblemaster"/>
    <n v="755"/>
    <n v="412"/>
    <n v="1167"/>
    <x v="0"/>
    <n v="0.64300755241628982"/>
    <s v="Magic 2015 Core Set"/>
    <x v="0"/>
    <n v="3"/>
    <x v="0"/>
    <n v="0.98593932398578177"/>
  </r>
  <r>
    <s v="Illusory Angel"/>
    <n v="869"/>
    <n v="497"/>
    <n v="1366"/>
    <x v="1"/>
    <n v="0.63236529420278831"/>
    <s v="Magic 2015 Core Set"/>
    <x v="1"/>
    <n v="3"/>
    <x v="1"/>
    <n v="0.98593932398578177"/>
  </r>
  <r>
    <s v="Chandra, Pyromaster"/>
    <n v="282"/>
    <n v="155"/>
    <n v="437"/>
    <x v="2"/>
    <n v="0.63221557450139221"/>
    <s v="Magic 2015 Core Set"/>
    <x v="2"/>
    <n v="4"/>
    <x v="0"/>
    <n v="0.95312233575110483"/>
  </r>
  <r>
    <s v="Burning Anger"/>
    <n v="623"/>
    <n v="310"/>
    <n v="933"/>
    <x v="3"/>
    <n v="0.62823278571435903"/>
    <s v="Magic 2015 Core Set"/>
    <x v="0"/>
    <n v="5"/>
    <x v="0"/>
    <n v="0.86907307091984609"/>
  </r>
  <r>
    <s v="Soul of Theros"/>
    <n v="326"/>
    <n v="126"/>
    <n v="452"/>
    <x v="4"/>
    <n v="0.61738043765038042"/>
    <s v="Magic 2015 Core Set"/>
    <x v="2"/>
    <n v="6"/>
    <x v="2"/>
    <n v="0.70763762280137965"/>
  </r>
  <r>
    <s v="Indulgent Tormentor"/>
    <n v="725"/>
    <n v="383"/>
    <n v="1108"/>
    <x v="5"/>
    <n v="0.61658168963258575"/>
    <s v="Magic 2015 Core Set"/>
    <x v="0"/>
    <n v="5"/>
    <x v="3"/>
    <n v="0.86907307091984609"/>
  </r>
  <r>
    <s v="Ensoul Artifact"/>
    <n v="1204"/>
    <n v="755"/>
    <n v="1959"/>
    <x v="6"/>
    <n v="0.61398301241343856"/>
    <s v="Magic 2015 Core Set"/>
    <x v="1"/>
    <n v="2"/>
    <x v="1"/>
    <n v="0.99752101887435873"/>
  </r>
  <r>
    <s v="Ajani Steadfast"/>
    <n v="353"/>
    <n v="214"/>
    <n v="567"/>
    <x v="7"/>
    <n v="0.61054732127054545"/>
    <s v="Magic 2015 Core Set"/>
    <x v="2"/>
    <n v="4"/>
    <x v="2"/>
    <n v="0.95312233575110483"/>
  </r>
  <r>
    <s v="Sanctified Charge"/>
    <n v="2077"/>
    <n v="1139"/>
    <n v="3216"/>
    <x v="8"/>
    <n v="0.60919561434573699"/>
    <s v="Magic 2015 Core Set"/>
    <x v="3"/>
    <n v="5"/>
    <x v="2"/>
    <n v="0.86907307091984609"/>
  </r>
  <r>
    <s v="Avacyn, Guardian Angel"/>
    <n v="573"/>
    <n v="316"/>
    <n v="889"/>
    <x v="9"/>
    <n v="0.60807546485894015"/>
    <s v="Magic 2015 Core Set"/>
    <x v="0"/>
    <n v="5"/>
    <x v="2"/>
    <n v="0.86907307091984609"/>
  </r>
  <r>
    <s v="Nightfire Giant"/>
    <n v="1373"/>
    <n v="769"/>
    <n v="2142"/>
    <x v="10"/>
    <n v="0.6049861684490081"/>
    <s v="Magic 2015 Core Set"/>
    <x v="1"/>
    <n v="5"/>
    <x v="3"/>
    <n v="0.86907307091984609"/>
  </r>
  <r>
    <s v="Cone of Flame"/>
    <n v="1248"/>
    <n v="719"/>
    <n v="1967"/>
    <x v="11"/>
    <n v="0.59931894720142886"/>
    <s v="Magic 2015 Core Set"/>
    <x v="1"/>
    <n v="5"/>
    <x v="0"/>
    <n v="0.86907307091984609"/>
  </r>
  <r>
    <s v="Spectra Ward"/>
    <n v="727"/>
    <n v="420"/>
    <n v="1147"/>
    <x v="12"/>
    <n v="0.59876155993063196"/>
    <s v="Magic 2015 Core Set"/>
    <x v="0"/>
    <n v="5"/>
    <x v="2"/>
    <n v="0.86907307091984609"/>
  </r>
  <r>
    <s v="Soul of Shandalar"/>
    <n v="317"/>
    <n v="140"/>
    <n v="457"/>
    <x v="13"/>
    <n v="0.59786048657118818"/>
    <s v="Magic 2015 Core Set"/>
    <x v="2"/>
    <n v="6"/>
    <x v="0"/>
    <n v="0.70763762280137965"/>
  </r>
  <r>
    <s v="Dauntless River Marshal"/>
    <n v="2254"/>
    <n v="1570"/>
    <n v="3824"/>
    <x v="14"/>
    <n v="0.58888125493267629"/>
    <s v="Magic 2015 Core Set"/>
    <x v="1"/>
    <n v="2"/>
    <x v="2"/>
    <n v="0.99752101887435873"/>
  </r>
  <r>
    <s v="Jace, the Living Guildpact"/>
    <n v="246"/>
    <n v="165"/>
    <n v="411"/>
    <x v="15"/>
    <n v="0.58763920709750883"/>
    <s v="Magic 2015 Core Set"/>
    <x v="2"/>
    <n v="4"/>
    <x v="1"/>
    <n v="0.95312233575110483"/>
  </r>
  <r>
    <s v="Nissa, Worldwaker"/>
    <n v="263"/>
    <n v="165"/>
    <n v="428"/>
    <x v="16"/>
    <n v="0.58195247485623247"/>
    <s v="Magic 2015 Core Set"/>
    <x v="2"/>
    <n v="5"/>
    <x v="4"/>
    <n v="0.86907307091984609"/>
  </r>
  <r>
    <s v="Hoarding Dragon"/>
    <n v="630"/>
    <n v="397"/>
    <n v="1027"/>
    <x v="17"/>
    <n v="0.5810410035404181"/>
    <s v="Magic 2015 Core Set"/>
    <x v="0"/>
    <n v="5"/>
    <x v="0"/>
    <n v="0.86907307091984609"/>
  </r>
  <r>
    <s v="Kird Chieftain"/>
    <n v="2233"/>
    <n v="1551"/>
    <n v="3784"/>
    <x v="18"/>
    <n v="0.57961023138682322"/>
    <s v="Magic 2015 Core Set"/>
    <x v="1"/>
    <n v="4"/>
    <x v="0"/>
    <n v="0.95312233575110483"/>
  </r>
  <r>
    <s v="Paragon of New Dawns"/>
    <n v="1404"/>
    <n v="980"/>
    <n v="2384"/>
    <x v="19"/>
    <n v="0.57847591613630001"/>
    <s v="Magic 2015 Core Set"/>
    <x v="1"/>
    <n v="4"/>
    <x v="2"/>
    <n v="0.95312233575110483"/>
  </r>
  <r>
    <s v="Gather Courage"/>
    <n v="857"/>
    <n v="625"/>
    <n v="1482"/>
    <x v="20"/>
    <n v="0.57827260458839402"/>
    <s v="Magic 2015 Core Set"/>
    <x v="1"/>
    <n v="1"/>
    <x v="4"/>
    <n v="0.99999999999999978"/>
  </r>
  <r>
    <s v="Sungrace Pegasus"/>
    <n v="4534"/>
    <n v="3343"/>
    <n v="7877"/>
    <x v="21"/>
    <n v="0.57508025359145698"/>
    <s v="Magic 2015 Core Set"/>
    <x v="3"/>
    <n v="2"/>
    <x v="2"/>
    <n v="0.99752101887435873"/>
  </r>
  <r>
    <s v="Yisan, the Wanderer Bard"/>
    <n v="698"/>
    <n v="511"/>
    <n v="1209"/>
    <x v="22"/>
    <n v="0.57436510580174616"/>
    <s v="Magic 2015 Core Set"/>
    <x v="0"/>
    <n v="3"/>
    <x v="4"/>
    <n v="0.98593932398578177"/>
  </r>
  <r>
    <s v="Dissipate"/>
    <n v="695"/>
    <n v="511"/>
    <n v="1206"/>
    <x v="23"/>
    <n v="0.57332848782760382"/>
    <s v="Magic 2015 Core Set"/>
    <x v="1"/>
    <n v="3"/>
    <x v="1"/>
    <n v="0.98593932398578177"/>
  </r>
  <r>
    <s v="Hornet Queen"/>
    <n v="632"/>
    <n v="178"/>
    <n v="810"/>
    <x v="24"/>
    <n v="0.57022474443856641"/>
    <s v="Magic 2015 Core Set"/>
    <x v="0"/>
    <n v="7"/>
    <x v="4"/>
    <n v="0.49300245274852122"/>
  </r>
  <r>
    <s v="Negate"/>
    <n v="706"/>
    <n v="535"/>
    <n v="1241"/>
    <x v="25"/>
    <n v="0.56839307608900114"/>
    <s v="Magic 2015 Core Set"/>
    <x v="3"/>
    <n v="2"/>
    <x v="1"/>
    <n v="0.99752101887435873"/>
  </r>
  <r>
    <s v="Raise the Alarm"/>
    <n v="4136"/>
    <n v="3138"/>
    <n v="7274"/>
    <x v="26"/>
    <n v="0.56809825211045428"/>
    <s v="Magic 2015 Core Set"/>
    <x v="3"/>
    <n v="2"/>
    <x v="2"/>
    <n v="0.99752101887435873"/>
  </r>
  <r>
    <s v="Genesis Hydra"/>
    <n v="538"/>
    <n v="411"/>
    <n v="949"/>
    <x v="27"/>
    <n v="0.56641448112191617"/>
    <s v="Magic 2015 Core Set"/>
    <x v="0"/>
    <n v="2"/>
    <x v="4"/>
    <n v="0.99752101887435873"/>
  </r>
  <r>
    <s v="Spirit Bonds"/>
    <n v="653"/>
    <n v="499"/>
    <n v="1152"/>
    <x v="28"/>
    <n v="0.56634239851989809"/>
    <s v="Magic 2015 Core Set"/>
    <x v="0"/>
    <n v="2"/>
    <x v="2"/>
    <n v="0.99752101887435873"/>
  </r>
  <r>
    <s v="Geist of the Moors"/>
    <n v="1452"/>
    <n v="1107"/>
    <n v="2559"/>
    <x v="29"/>
    <n v="0.56457719547409768"/>
    <s v="Magic 2015 Core Set"/>
    <x v="1"/>
    <n v="3"/>
    <x v="2"/>
    <n v="0.98593932398578177"/>
  </r>
  <r>
    <s v="Master of Predicaments"/>
    <n v="645"/>
    <n v="444"/>
    <n v="1089"/>
    <x v="30"/>
    <n v="0.5626595046597741"/>
    <s v="Magic 2015 Core Set"/>
    <x v="0"/>
    <n v="5"/>
    <x v="1"/>
    <n v="0.86907307091984609"/>
  </r>
  <r>
    <s v="Forge Devil"/>
    <n v="3323"/>
    <n v="2596"/>
    <n v="5919"/>
    <x v="31"/>
    <n v="0.56141240074336884"/>
    <s v="Magic 2015 Core Set"/>
    <x v="3"/>
    <n v="1"/>
    <x v="0"/>
    <n v="0.99999999999999978"/>
  </r>
  <r>
    <s v="Soul of Innistrad"/>
    <n v="284"/>
    <n v="160"/>
    <n v="444"/>
    <x v="32"/>
    <n v="0.55963770409882074"/>
    <s v="Magic 2015 Core Set"/>
    <x v="2"/>
    <n v="6"/>
    <x v="3"/>
    <n v="0.70763762280137965"/>
  </r>
  <r>
    <s v="Sunblade Elf"/>
    <n v="2069"/>
    <n v="1629"/>
    <n v="3698"/>
    <x v="33"/>
    <n v="0.55949161709031914"/>
    <s v="Magic 2015 Core Set"/>
    <x v="1"/>
    <n v="1"/>
    <x v="4"/>
    <n v="0.99999999999999978"/>
  </r>
  <r>
    <s v="Quickling"/>
    <n v="714"/>
    <n v="562"/>
    <n v="1276"/>
    <x v="34"/>
    <n v="0.5590812941423704"/>
    <s v="Magic 2015 Core Set"/>
    <x v="1"/>
    <n v="2"/>
    <x v="1"/>
    <n v="0.99752101887435873"/>
  </r>
  <r>
    <s v="Chasm Skulker"/>
    <n v="766"/>
    <n v="601"/>
    <n v="1367"/>
    <x v="35"/>
    <n v="0.55761842554344876"/>
    <s v="Magic 2015 Core Set"/>
    <x v="0"/>
    <n v="3"/>
    <x v="1"/>
    <n v="0.98593932398578177"/>
  </r>
  <r>
    <s v="Inferno Fist"/>
    <n v="3812"/>
    <n v="3022"/>
    <n v="6834"/>
    <x v="36"/>
    <n v="0.55732377240498665"/>
    <s v="Magic 2015 Core Set"/>
    <x v="3"/>
    <n v="2"/>
    <x v="0"/>
    <n v="0.99752101887435873"/>
  </r>
  <r>
    <s v="Welkin Tern"/>
    <n v="4426"/>
    <n v="3511"/>
    <n v="7937"/>
    <x v="37"/>
    <n v="0.55716635075305465"/>
    <s v="Magic 2015 Core Set"/>
    <x v="3"/>
    <n v="2"/>
    <x v="1"/>
    <n v="0.99752101887435873"/>
  </r>
  <r>
    <s v="Ajani's Pridemate"/>
    <n v="2548"/>
    <n v="2024"/>
    <n v="4572"/>
    <x v="38"/>
    <n v="0.55683109451365265"/>
    <s v="Magic 2015 Core Set"/>
    <x v="1"/>
    <n v="2"/>
    <x v="2"/>
    <n v="0.99752101887435873"/>
  </r>
  <r>
    <s v="Jorubai Murk Lurker"/>
    <n v="1292"/>
    <n v="1017"/>
    <n v="2309"/>
    <x v="39"/>
    <n v="0.55682815050896051"/>
    <s v="Magic 2015 Core Set"/>
    <x v="1"/>
    <n v="3"/>
    <x v="1"/>
    <n v="0.98593932398578177"/>
  </r>
  <r>
    <s v="Kinsbaile Skirmisher"/>
    <n v="4129"/>
    <n v="3280"/>
    <n v="7409"/>
    <x v="40"/>
    <n v="0.55682096439151607"/>
    <s v="Magic 2015 Core Set"/>
    <x v="3"/>
    <n v="2"/>
    <x v="2"/>
    <n v="0.99752101887435873"/>
  </r>
  <r>
    <s v="Pillar of Light"/>
    <n v="1861"/>
    <n v="1469"/>
    <n v="3330"/>
    <x v="41"/>
    <n v="0.55614713292797258"/>
    <s v="Magic 2015 Core Set"/>
    <x v="3"/>
    <n v="3"/>
    <x v="2"/>
    <n v="0.98593932398578177"/>
  </r>
  <r>
    <s v="Heat Ray"/>
    <n v="1346"/>
    <n v="1077"/>
    <n v="2423"/>
    <x v="42"/>
    <n v="0.5555096987205943"/>
    <s v="Magic 2015 Core Set"/>
    <x v="1"/>
    <n v="1"/>
    <x v="0"/>
    <n v="0.99999999999999978"/>
  </r>
  <r>
    <s v="Necrogen Scudder"/>
    <n v="926"/>
    <n v="733"/>
    <n v="1659"/>
    <x v="43"/>
    <n v="0.55546556487197785"/>
    <s v="Magic 2015 Core Set"/>
    <x v="1"/>
    <n v="3"/>
    <x v="3"/>
    <n v="0.98593932398578177"/>
  </r>
  <r>
    <s v="Soul of New Phyrexia"/>
    <n v="352"/>
    <n v="205"/>
    <n v="557"/>
    <x v="44"/>
    <n v="0.55420111699560282"/>
    <s v="Magic 2015 Core Set"/>
    <x v="2"/>
    <n v="6"/>
    <x v="5"/>
    <n v="0.70763762280137965"/>
  </r>
  <r>
    <s v="Brood Keeper"/>
    <n v="1583"/>
    <n v="1228"/>
    <n v="2811"/>
    <x v="45"/>
    <n v="0.55390310113572849"/>
    <s v="Magic 2015 Core Set"/>
    <x v="1"/>
    <n v="4"/>
    <x v="0"/>
    <n v="0.95312233575110483"/>
  </r>
  <r>
    <s v="Triplicate Spirits"/>
    <n v="4317"/>
    <n v="2519"/>
    <n v="6836"/>
    <x v="46"/>
    <n v="0.55388462093145863"/>
    <s v="Magic 2015 Core Set"/>
    <x v="3"/>
    <n v="6"/>
    <x v="2"/>
    <n v="0.70763762280137965"/>
  </r>
  <r>
    <s v="Preeminent Captain"/>
    <n v="620"/>
    <n v="494"/>
    <n v="1114"/>
    <x v="47"/>
    <n v="0.553873658831603"/>
    <s v="Magic 2015 Core Set"/>
    <x v="0"/>
    <n v="3"/>
    <x v="2"/>
    <n v="0.98593932398578177"/>
  </r>
  <r>
    <s v="Satyr Wayfinder"/>
    <n v="3068"/>
    <n v="2468"/>
    <n v="5536"/>
    <x v="48"/>
    <n v="0.55372423012423411"/>
    <s v="Magic 2015 Core Set"/>
    <x v="3"/>
    <n v="2"/>
    <x v="4"/>
    <n v="0.99752101887435873"/>
  </r>
  <r>
    <s v="Titanic Growth"/>
    <n v="2145"/>
    <n v="1732"/>
    <n v="3877"/>
    <x v="49"/>
    <n v="0.55279861106038797"/>
    <s v="Magic 2015 Core Set"/>
    <x v="3"/>
    <n v="2"/>
    <x v="4"/>
    <n v="0.99752101887435873"/>
  </r>
  <r>
    <s v="Lightning Strike"/>
    <n v="3636"/>
    <n v="2940"/>
    <n v="6576"/>
    <x v="50"/>
    <n v="0.55245633760098234"/>
    <s v="Magic 2015 Core Set"/>
    <x v="3"/>
    <n v="2"/>
    <x v="0"/>
    <n v="0.99752101887435873"/>
  </r>
  <r>
    <s v="Meteorite"/>
    <n v="1713"/>
    <n v="1241"/>
    <n v="2954"/>
    <x v="51"/>
    <n v="0.55188749249753288"/>
    <s v="Magic 2015 Core Set"/>
    <x v="1"/>
    <n v="5"/>
    <x v="5"/>
    <n v="0.86907307091984609"/>
  </r>
  <r>
    <s v="Garruk, Apex Predator"/>
    <n v="289"/>
    <n v="100"/>
    <n v="389"/>
    <x v="52"/>
    <n v="0.55182770600695286"/>
    <s v="Magic 2015 Core Set"/>
    <x v="2"/>
    <n v="7"/>
    <x v="6"/>
    <n v="0.49300245274852122"/>
  </r>
  <r>
    <s v="Kalonian Twingrove"/>
    <n v="666"/>
    <n v="394"/>
    <n v="1060"/>
    <x v="53"/>
    <n v="0.55161468362612787"/>
    <s v="Magic 2015 Core Set"/>
    <x v="0"/>
    <n v="6"/>
    <x v="4"/>
    <n v="0.70763762280137965"/>
  </r>
  <r>
    <s v="Borderland Marauder"/>
    <n v="4254"/>
    <n v="3458"/>
    <n v="7712"/>
    <x v="54"/>
    <n v="0.55114776537667387"/>
    <s v="Magic 2015 Core Set"/>
    <x v="3"/>
    <n v="2"/>
    <x v="0"/>
    <n v="0.99752101887435873"/>
  </r>
  <r>
    <s v="Heliod's Pilgrim"/>
    <n v="3027"/>
    <n v="2443"/>
    <n v="5470"/>
    <x v="55"/>
    <n v="0.55074736531973423"/>
    <s v="Magic 2015 Core Set"/>
    <x v="3"/>
    <n v="3"/>
    <x v="2"/>
    <n v="0.98593932398578177"/>
  </r>
  <r>
    <s v="Scuttling Doom Engine"/>
    <n v="703"/>
    <n v="420"/>
    <n v="1123"/>
    <x v="56"/>
    <n v="0.5499870421912666"/>
    <s v="Magic 2015 Core Set"/>
    <x v="0"/>
    <n v="6"/>
    <x v="5"/>
    <n v="0.70763762280137965"/>
  </r>
  <r>
    <s v="Sliver Hivelord"/>
    <n v="19"/>
    <n v="14"/>
    <n v="33"/>
    <x v="57"/>
    <n v="0.54829466051233866"/>
    <s v="Magic 2015 Core Set"/>
    <x v="2"/>
    <n v="5"/>
    <x v="7"/>
    <n v="0.86907307091984609"/>
  </r>
  <r>
    <s v="Krenko's Enforcer"/>
    <n v="3498"/>
    <n v="2856"/>
    <n v="6354"/>
    <x v="58"/>
    <n v="0.54792489097522723"/>
    <s v="Magic 2015 Core Set"/>
    <x v="3"/>
    <n v="3"/>
    <x v="0"/>
    <n v="0.98593932398578177"/>
  </r>
  <r>
    <s v="Liliana Vess"/>
    <n v="197"/>
    <n v="146"/>
    <n v="343"/>
    <x v="59"/>
    <n v="0.54706618015765018"/>
    <s v="Magic 2015 Core Set"/>
    <x v="2"/>
    <n v="5"/>
    <x v="3"/>
    <n v="0.86907307091984609"/>
  </r>
  <r>
    <s v="Soul of Ravnica"/>
    <n v="312"/>
    <n v="192"/>
    <n v="504"/>
    <x v="60"/>
    <n v="0.54506601559840628"/>
    <s v="Magic 2015 Core Set"/>
    <x v="2"/>
    <n v="6"/>
    <x v="1"/>
    <n v="0.70763762280137965"/>
  </r>
  <r>
    <s v="Oreskos Swiftclaw"/>
    <n v="4052"/>
    <n v="3379"/>
    <n v="7431"/>
    <x v="61"/>
    <n v="0.54483883292685242"/>
    <s v="Magic 2015 Core Set"/>
    <x v="3"/>
    <n v="2"/>
    <x v="2"/>
    <n v="0.99752101887435873"/>
  </r>
  <r>
    <s v="Amphin Pathmage"/>
    <n v="2861"/>
    <n v="2315"/>
    <n v="5176"/>
    <x v="62"/>
    <n v="0.54398933535155447"/>
    <s v="Magic 2015 Core Set"/>
    <x v="3"/>
    <n v="4"/>
    <x v="1"/>
    <n v="0.95312233575110483"/>
  </r>
  <r>
    <s v="Hushwing Gryff"/>
    <n v="548"/>
    <n v="455"/>
    <n v="1003"/>
    <x v="63"/>
    <n v="0.54382492082520029"/>
    <s v="Magic 2015 Core Set"/>
    <x v="0"/>
    <n v="3"/>
    <x v="2"/>
    <n v="0.98593932398578177"/>
  </r>
  <r>
    <s v="Marked by Honor"/>
    <n v="2716"/>
    <n v="2212"/>
    <n v="4928"/>
    <x v="64"/>
    <n v="0.5424576033415569"/>
    <s v="Magic 2015 Core Set"/>
    <x v="3"/>
    <n v="4"/>
    <x v="2"/>
    <n v="0.95312233575110483"/>
  </r>
  <r>
    <s v="Devouring Light"/>
    <n v="708"/>
    <n v="594"/>
    <n v="1302"/>
    <x v="65"/>
    <n v="0.54127911170840315"/>
    <s v="Magic 2015 Core Set"/>
    <x v="1"/>
    <n v="3"/>
    <x v="2"/>
    <n v="0.98593932398578177"/>
  </r>
  <r>
    <s v="Paragon of Fierce Defiance"/>
    <n v="1879"/>
    <n v="1539"/>
    <n v="3418"/>
    <x v="66"/>
    <n v="0.54112354134573526"/>
    <s v="Magic 2015 Core Set"/>
    <x v="1"/>
    <n v="4"/>
    <x v="0"/>
    <n v="0.95312233575110483"/>
  </r>
  <r>
    <s v="Hunt the Weak"/>
    <n v="3197"/>
    <n v="2634"/>
    <n v="5831"/>
    <x v="67"/>
    <n v="0.53973175905374804"/>
    <s v="Magic 2015 Core Set"/>
    <x v="3"/>
    <n v="4"/>
    <x v="4"/>
    <n v="0.95312233575110483"/>
  </r>
  <r>
    <s v="Caustic Tar"/>
    <n v="473"/>
    <n v="301"/>
    <n v="774"/>
    <x v="68"/>
    <n v="0.53944984398887152"/>
    <s v="Magic 2015 Core Set"/>
    <x v="1"/>
    <n v="6"/>
    <x v="3"/>
    <n v="0.70763762280137965"/>
  </r>
  <r>
    <s v="Soul of Zendikar"/>
    <n v="289"/>
    <n v="185"/>
    <n v="474"/>
    <x v="69"/>
    <n v="0.53845457307072608"/>
    <s v="Magic 2015 Core Set"/>
    <x v="2"/>
    <n v="6"/>
    <x v="4"/>
    <n v="0.70763762280137965"/>
  </r>
  <r>
    <s v="Midnight Guard"/>
    <n v="3526"/>
    <n v="2994"/>
    <n v="6520"/>
    <x v="70"/>
    <n v="0.53833977434971103"/>
    <s v="Magic 2015 Core Set"/>
    <x v="3"/>
    <n v="3"/>
    <x v="2"/>
    <n v="0.98593932398578177"/>
  </r>
  <r>
    <s v="Ulcerate"/>
    <n v="2149"/>
    <n v="1844"/>
    <n v="3993"/>
    <x v="71"/>
    <n v="0.53819183571249685"/>
    <s v="Magic 2015 Core Set"/>
    <x v="1"/>
    <n v="1"/>
    <x v="3"/>
    <n v="0.99999999999999978"/>
  </r>
  <r>
    <s v="Paragon of Gathering Mists"/>
    <n v="1151"/>
    <n v="955"/>
    <n v="2106"/>
    <x v="72"/>
    <n v="0.5380707144073662"/>
    <s v="Magic 2015 Core Set"/>
    <x v="1"/>
    <n v="4"/>
    <x v="1"/>
    <n v="0.95312233575110483"/>
  </r>
  <r>
    <s v="Ob Nixilis, Unshackled"/>
    <n v="575"/>
    <n v="369"/>
    <n v="944"/>
    <x v="73"/>
    <n v="0.53803390241782356"/>
    <s v="Magic 2015 Core Set"/>
    <x v="0"/>
    <n v="6"/>
    <x v="3"/>
    <n v="0.70763762280137965"/>
  </r>
  <r>
    <s v="Juggernaut"/>
    <n v="2519"/>
    <n v="2097"/>
    <n v="4616"/>
    <x v="74"/>
    <n v="0.5372861600711254"/>
    <s v="Magic 2015 Core Set"/>
    <x v="1"/>
    <n v="4"/>
    <x v="5"/>
    <n v="0.95312233575110483"/>
  </r>
  <r>
    <s v="Haunted Plate Mail"/>
    <n v="679"/>
    <n v="566"/>
    <n v="1245"/>
    <x v="75"/>
    <n v="0.53697253915124044"/>
    <s v="Magic 2015 Core Set"/>
    <x v="0"/>
    <n v="4"/>
    <x v="5"/>
    <n v="0.95312233575110483"/>
  </r>
  <r>
    <s v="Scrapyard Mongrel"/>
    <n v="3018"/>
    <n v="2520"/>
    <n v="5538"/>
    <x v="76"/>
    <n v="0.53657275586569775"/>
    <s v="Magic 2015 Core Set"/>
    <x v="3"/>
    <n v="4"/>
    <x v="0"/>
    <n v="0.95312233575110483"/>
  </r>
  <r>
    <s v="Living Totem"/>
    <n v="4024"/>
    <n v="3371"/>
    <n v="7395"/>
    <x v="77"/>
    <n v="0.53580012965362789"/>
    <s v="Magic 2015 Core Set"/>
    <x v="3"/>
    <n v="4"/>
    <x v="4"/>
    <n v="0.95312233575110483"/>
  </r>
  <r>
    <s v="Crowd's Favor"/>
    <n v="1761"/>
    <n v="1529"/>
    <n v="3290"/>
    <x v="78"/>
    <n v="0.53525835866261395"/>
    <s v="Magic 2015 Core Set"/>
    <x v="3"/>
    <n v="1"/>
    <x v="0"/>
    <n v="0.99999999999999978"/>
  </r>
  <r>
    <s v="Obelisk of Urd"/>
    <n v="293"/>
    <n v="192"/>
    <n v="485"/>
    <x v="79"/>
    <n v="0.53450529702542537"/>
    <s v="Magic 2015 Core Set"/>
    <x v="0"/>
    <n v="6"/>
    <x v="5"/>
    <n v="0.70763762280137965"/>
  </r>
  <r>
    <s v="Gargoyle Sentinel"/>
    <n v="2410"/>
    <n v="2088"/>
    <n v="4498"/>
    <x v="80"/>
    <n v="0.53340627207343461"/>
    <s v="Magic 2015 Core Set"/>
    <x v="1"/>
    <n v="3"/>
    <x v="5"/>
    <n v="0.98593932398578177"/>
  </r>
  <r>
    <s v="Hammerhand"/>
    <n v="1851"/>
    <n v="1620"/>
    <n v="3471"/>
    <x v="81"/>
    <n v="0.53327571305099397"/>
    <s v="Magic 2015 Core Set"/>
    <x v="3"/>
    <n v="1"/>
    <x v="0"/>
    <n v="0.99999999999999978"/>
  </r>
  <r>
    <s v="Razorfoot Griffin"/>
    <n v="3505"/>
    <n v="2970"/>
    <n v="6475"/>
    <x v="82"/>
    <n v="0.53309448948692928"/>
    <s v="Magic 2015 Core Set"/>
    <x v="3"/>
    <n v="4"/>
    <x v="2"/>
    <n v="0.95312233575110483"/>
  </r>
  <r>
    <s v="Ephemeral Shields"/>
    <n v="1357"/>
    <n v="1191"/>
    <n v="2548"/>
    <x v="83"/>
    <n v="0.53216163307805409"/>
    <s v="Magic 2015 Core Set"/>
    <x v="3"/>
    <n v="2"/>
    <x v="2"/>
    <n v="0.99752101887435873"/>
  </r>
  <r>
    <s v="Jace's Ingenuity"/>
    <n v="874"/>
    <n v="695"/>
    <n v="1569"/>
    <x v="84"/>
    <n v="0.53203006801525832"/>
    <s v="Magic 2015 Core Set"/>
    <x v="1"/>
    <n v="5"/>
    <x v="1"/>
    <n v="0.86907307091984609"/>
  </r>
  <r>
    <s v="Jalira, Master Polymorphist"/>
    <n v="351"/>
    <n v="299"/>
    <n v="650"/>
    <x v="85"/>
    <n v="0.53184328642069234"/>
    <s v="Magic 2015 Core Set"/>
    <x v="0"/>
    <n v="4"/>
    <x v="1"/>
    <n v="0.95312233575110483"/>
  </r>
  <r>
    <s v="Cruel Sadist"/>
    <n v="729"/>
    <n v="642"/>
    <n v="1371"/>
    <x v="86"/>
    <n v="0.53172866520787743"/>
    <s v="Magic 2015 Core Set"/>
    <x v="0"/>
    <n v="1"/>
    <x v="3"/>
    <n v="0.99999999999999978"/>
  </r>
  <r>
    <s v="Frenzied Goblin"/>
    <n v="1221"/>
    <n v="1077"/>
    <n v="2298"/>
    <x v="87"/>
    <n v="0.53133159268929508"/>
    <s v="Magic 2015 Core Set"/>
    <x v="1"/>
    <n v="1"/>
    <x v="0"/>
    <n v="0.99999999999999978"/>
  </r>
  <r>
    <s v="Restock"/>
    <n v="458"/>
    <n v="366"/>
    <n v="824"/>
    <x v="88"/>
    <n v="0.5309720066274255"/>
    <s v="Magic 2015 Core Set"/>
    <x v="1"/>
    <n v="5"/>
    <x v="4"/>
    <n v="0.86907307091984609"/>
  </r>
  <r>
    <s v="Battle Mastery"/>
    <n v="395"/>
    <n v="346"/>
    <n v="741"/>
    <x v="89"/>
    <n v="0.53071440306814555"/>
    <s v="Magic 2015 Core Set"/>
    <x v="1"/>
    <n v="3"/>
    <x v="2"/>
    <n v="0.98593932398578177"/>
  </r>
  <r>
    <s v="Gravedigger"/>
    <n v="1153"/>
    <n v="987"/>
    <n v="2140"/>
    <x v="90"/>
    <n v="0.53068528732118159"/>
    <s v="Magic 2015 Core Set"/>
    <x v="1"/>
    <n v="4"/>
    <x v="3"/>
    <n v="0.95312233575110483"/>
  </r>
  <r>
    <s v="Elvish Mystic"/>
    <n v="4433"/>
    <n v="3950"/>
    <n v="8383"/>
    <x v="91"/>
    <n v="0.52880830251699873"/>
    <s v="Magic 2015 Core Set"/>
    <x v="3"/>
    <n v="1"/>
    <x v="4"/>
    <n v="0.99999999999999978"/>
  </r>
  <r>
    <s v="Coral Barrier"/>
    <n v="3512"/>
    <n v="3103"/>
    <n v="6615"/>
    <x v="92"/>
    <n v="0.52859577746475117"/>
    <s v="Magic 2015 Core Set"/>
    <x v="3"/>
    <n v="3"/>
    <x v="1"/>
    <n v="0.98593932398578177"/>
  </r>
  <r>
    <s v="Accursed Spirit"/>
    <n v="3458"/>
    <n v="2989"/>
    <n v="6447"/>
    <x v="93"/>
    <n v="0.52838679499679575"/>
    <s v="Magic 2015 Core Set"/>
    <x v="3"/>
    <n v="4"/>
    <x v="3"/>
    <n v="0.95312233575110483"/>
  </r>
  <r>
    <s v="Might Makes Right"/>
    <n v="22"/>
    <n v="15"/>
    <n v="37"/>
    <x v="94"/>
    <n v="0.52776213550416406"/>
    <s v="Magic 2015 Core Set"/>
    <x v="1"/>
    <n v="6"/>
    <x v="0"/>
    <n v="0.70763762280137965"/>
  </r>
  <r>
    <s v="Typhoid Rats"/>
    <n v="4013"/>
    <n v="3598"/>
    <n v="7611"/>
    <x v="95"/>
    <n v="0.5272631717251347"/>
    <s v="Magic 2015 Core Set"/>
    <x v="3"/>
    <n v="1"/>
    <x v="3"/>
    <n v="0.99999999999999978"/>
  </r>
  <r>
    <s v="Constricting Sliver"/>
    <n v="1091"/>
    <n v="751"/>
    <n v="1842"/>
    <x v="96"/>
    <n v="0.52613201684964905"/>
    <s v="Magic 2015 Core Set"/>
    <x v="1"/>
    <n v="6"/>
    <x v="2"/>
    <n v="0.70763762280137965"/>
  </r>
  <r>
    <s v="Torch Fiend"/>
    <n v="2764"/>
    <n v="2486"/>
    <n v="5250"/>
    <x v="97"/>
    <n v="0.52607837302888516"/>
    <s v="Magic 2015 Core Set"/>
    <x v="3"/>
    <n v="2"/>
    <x v="0"/>
    <n v="0.99752101887435873"/>
  </r>
  <r>
    <s v="Stoke the Flames"/>
    <n v="625"/>
    <n v="548"/>
    <n v="1173"/>
    <x v="98"/>
    <n v="0.52500160690916264"/>
    <s v="Magic 2015 Core Set"/>
    <x v="1"/>
    <n v="4"/>
    <x v="0"/>
    <n v="0.95312233575110483"/>
  </r>
  <r>
    <s v="Altac Bloodseeker"/>
    <n v="1242"/>
    <n v="1126"/>
    <n v="2368"/>
    <x v="99"/>
    <n v="0.52410034148470153"/>
    <s v="Magic 2015 Core Set"/>
    <x v="1"/>
    <n v="2"/>
    <x v="0"/>
    <n v="0.99752101887435873"/>
  </r>
  <r>
    <s v="Selfless Cathar"/>
    <n v="3234"/>
    <n v="2939"/>
    <n v="6173"/>
    <x v="100"/>
    <n v="0.52389437874615263"/>
    <s v="Magic 2015 Core Set"/>
    <x v="3"/>
    <n v="1"/>
    <x v="2"/>
    <n v="0.99999999999999978"/>
  </r>
  <r>
    <s v="Aeronaut Tinkerer"/>
    <n v="3166"/>
    <n v="2855"/>
    <n v="6021"/>
    <x v="101"/>
    <n v="0.52357900923800926"/>
    <s v="Magic 2015 Core Set"/>
    <x v="3"/>
    <n v="3"/>
    <x v="1"/>
    <n v="0.98593932398578177"/>
  </r>
  <r>
    <s v="Carrion Crow"/>
    <n v="3696"/>
    <n v="3333"/>
    <n v="7029"/>
    <x v="102"/>
    <n v="0.52357439655926752"/>
    <s v="Magic 2015 Core Set"/>
    <x v="3"/>
    <n v="3"/>
    <x v="3"/>
    <n v="0.98593932398578177"/>
  </r>
  <r>
    <s v="Soulmender"/>
    <n v="2116"/>
    <n v="1926"/>
    <n v="4042"/>
    <x v="103"/>
    <n v="0.52350321622958929"/>
    <s v="Magic 2015 Core Set"/>
    <x v="3"/>
    <n v="1"/>
    <x v="2"/>
    <n v="0.99999999999999978"/>
  </r>
  <r>
    <s v="Invasive Species"/>
    <n v="3334"/>
    <n v="3010"/>
    <n v="6344"/>
    <x v="104"/>
    <n v="0.52329275631284899"/>
    <s v="Magic 2015 Core Set"/>
    <x v="3"/>
    <n v="3"/>
    <x v="4"/>
    <n v="0.98593932398578177"/>
  </r>
  <r>
    <s v="Goblin Roughrider"/>
    <n v="3477"/>
    <n v="3145"/>
    <n v="6622"/>
    <x v="105"/>
    <n v="0.52283135231678879"/>
    <s v="Magic 2015 Core Set"/>
    <x v="3"/>
    <n v="3"/>
    <x v="0"/>
    <n v="0.98593932398578177"/>
  </r>
  <r>
    <s v="Festergloom"/>
    <n v="497"/>
    <n v="450"/>
    <n v="947"/>
    <x v="106"/>
    <n v="0.52258215675693098"/>
    <s v="Magic 2015 Core Set"/>
    <x v="3"/>
    <n v="3"/>
    <x v="3"/>
    <n v="0.98593932398578177"/>
  </r>
  <r>
    <s v="Hornet Nest"/>
    <n v="665"/>
    <n v="603"/>
    <n v="1268"/>
    <x v="107"/>
    <n v="0.52222006424340006"/>
    <s v="Magic 2015 Core Set"/>
    <x v="0"/>
    <n v="3"/>
    <x v="4"/>
    <n v="0.98593932398578177"/>
  </r>
  <r>
    <s v="Divination"/>
    <n v="3040"/>
    <n v="2769"/>
    <n v="5809"/>
    <x v="108"/>
    <n v="0.521113765506378"/>
    <s v="Magic 2015 Core Set"/>
    <x v="3"/>
    <n v="3"/>
    <x v="1"/>
    <n v="0.98593932398578177"/>
  </r>
  <r>
    <s v="Divine Favor"/>
    <n v="2259"/>
    <n v="2075"/>
    <n v="4334"/>
    <x v="109"/>
    <n v="0.52084269740974576"/>
    <s v="Magic 2015 Core Set"/>
    <x v="3"/>
    <n v="2"/>
    <x v="2"/>
    <n v="0.99752101887435873"/>
  </r>
  <r>
    <s v="Netcaster Spider"/>
    <n v="4107"/>
    <n v="3751"/>
    <n v="7858"/>
    <x v="110"/>
    <n v="0.52044944025520812"/>
    <s v="Magic 2015 Core Set"/>
    <x v="3"/>
    <n v="3"/>
    <x v="4"/>
    <n v="0.98593932398578177"/>
  </r>
  <r>
    <s v="Overwhelm"/>
    <n v="169"/>
    <n v="80"/>
    <n v="249"/>
    <x v="111"/>
    <n v="0.5201691927137202"/>
    <s v="Magic 2015 Core Set"/>
    <x v="1"/>
    <n v="7"/>
    <x v="4"/>
    <n v="0.49300245274852122"/>
  </r>
  <r>
    <s v="AEtherspouts"/>
    <n v="409"/>
    <n v="344"/>
    <n v="753"/>
    <x v="112"/>
    <n v="0.51996558540086224"/>
    <s v="Magic 2015 Core Set"/>
    <x v="0"/>
    <n v="5"/>
    <x v="1"/>
    <n v="0.86907307091984609"/>
  </r>
  <r>
    <s v="Stab Wound"/>
    <n v="1426"/>
    <n v="1307"/>
    <n v="2733"/>
    <x v="113"/>
    <n v="0.51958070284883828"/>
    <s v="Magic 2015 Core Set"/>
    <x v="1"/>
    <n v="3"/>
    <x v="3"/>
    <n v="0.98593932398578177"/>
  </r>
  <r>
    <s v="Child of Night"/>
    <n v="3876"/>
    <n v="3579"/>
    <n v="7455"/>
    <x v="114"/>
    <n v="0.51953795352485055"/>
    <s v="Magic 2015 Core Set"/>
    <x v="3"/>
    <n v="2"/>
    <x v="3"/>
    <n v="0.99752101887435873"/>
  </r>
  <r>
    <s v="Paragon of Open Graves"/>
    <n v="1148"/>
    <n v="1030"/>
    <n v="2178"/>
    <x v="115"/>
    <n v="0.5195375930867524"/>
    <s v="Magic 2015 Core Set"/>
    <x v="1"/>
    <n v="4"/>
    <x v="3"/>
    <n v="0.95312233575110483"/>
  </r>
  <r>
    <s v="Ranger's Guile"/>
    <n v="1128"/>
    <n v="1044"/>
    <n v="2172"/>
    <x v="116"/>
    <n v="0.51933701657458564"/>
    <s v="Magic 2015 Core Set"/>
    <x v="3"/>
    <n v="1"/>
    <x v="4"/>
    <n v="0.99999999999999978"/>
  </r>
  <r>
    <s v="Shaman of Spring"/>
    <n v="3318"/>
    <n v="2992"/>
    <n v="6310"/>
    <x v="117"/>
    <n v="0.51833946125173047"/>
    <s v="Magic 2015 Core Set"/>
    <x v="3"/>
    <n v="4"/>
    <x v="4"/>
    <n v="0.95312233575110483"/>
  </r>
  <r>
    <s v="Xathrid Slyblade"/>
    <n v="739"/>
    <n v="681"/>
    <n v="1420"/>
    <x v="118"/>
    <n v="0.51825124997436778"/>
    <s v="Magic 2015 Core Set"/>
    <x v="1"/>
    <n v="3"/>
    <x v="3"/>
    <n v="0.98593932398578177"/>
  </r>
  <r>
    <s v="Reclamation Sage"/>
    <n v="1020"/>
    <n v="942"/>
    <n v="1962"/>
    <x v="119"/>
    <n v="0.51771405169515761"/>
    <s v="Magic 2015 Core Set"/>
    <x v="1"/>
    <n v="3"/>
    <x v="4"/>
    <n v="0.98593932398578177"/>
  </r>
  <r>
    <s v="Chord of Calling"/>
    <n v="213"/>
    <n v="197"/>
    <n v="410"/>
    <x v="120"/>
    <n v="0.51735370988211005"/>
    <s v="Magic 2015 Core Set"/>
    <x v="0"/>
    <n v="3"/>
    <x v="4"/>
    <n v="0.98593932398578177"/>
  </r>
  <r>
    <s v="Clear a Path"/>
    <n v="15"/>
    <n v="14"/>
    <n v="29"/>
    <x v="121"/>
    <n v="0.51724137931034486"/>
    <s v="Magic 2015 Core Set"/>
    <x v="3"/>
    <n v="1"/>
    <x v="0"/>
    <n v="0.99999999999999978"/>
  </r>
  <r>
    <s v="Thundering Giant"/>
    <n v="1760"/>
    <n v="1501"/>
    <n v="3261"/>
    <x v="122"/>
    <n v="0.51696819956340045"/>
    <s v="Magic 2015 Core Set"/>
    <x v="3"/>
    <n v="5"/>
    <x v="0"/>
    <n v="0.86907307091984609"/>
  </r>
  <r>
    <s v="Nimbus of the Isles"/>
    <n v="2662"/>
    <n v="2280"/>
    <n v="4942"/>
    <x v="123"/>
    <n v="0.51604400610173984"/>
    <s v="Magic 2015 Core Set"/>
    <x v="3"/>
    <n v="5"/>
    <x v="1"/>
    <n v="0.86907307091984609"/>
  </r>
  <r>
    <s v="Sign in Blood"/>
    <n v="2346"/>
    <n v="2197"/>
    <n v="4543"/>
    <x v="124"/>
    <n v="0.51602601945809645"/>
    <s v="Magic 2015 Core Set"/>
    <x v="3"/>
    <n v="2"/>
    <x v="3"/>
    <n v="0.99752101887435873"/>
  </r>
  <r>
    <s v="Polymorphist's Jest"/>
    <n v="407"/>
    <n v="379"/>
    <n v="786"/>
    <x v="125"/>
    <n v="0.51567712963776002"/>
    <s v="Magic 2015 Core Set"/>
    <x v="0"/>
    <n v="3"/>
    <x v="1"/>
    <n v="0.98593932398578177"/>
  </r>
  <r>
    <s v="Belligerent Sliver"/>
    <n v="926"/>
    <n v="866"/>
    <n v="1792"/>
    <x v="126"/>
    <n v="0.51462155006117816"/>
    <s v="Magic 2015 Core Set"/>
    <x v="1"/>
    <n v="3"/>
    <x v="0"/>
    <n v="0.98593932398578177"/>
  </r>
  <r>
    <s v="Rotfeaster Maggot"/>
    <n v="2396"/>
    <n v="2066"/>
    <n v="4462"/>
    <x v="127"/>
    <n v="0.51459318655072128"/>
    <s v="Magic 2015 Core Set"/>
    <x v="3"/>
    <n v="5"/>
    <x v="3"/>
    <n v="0.86907307091984609"/>
  </r>
  <r>
    <s v="Ancient Silverback"/>
    <n v="984"/>
    <n v="725"/>
    <n v="1709"/>
    <x v="128"/>
    <n v="0.51444489970744967"/>
    <s v="Magic 2015 Core Set"/>
    <x v="1"/>
    <n v="6"/>
    <x v="4"/>
    <n v="0.70763762280137965"/>
  </r>
  <r>
    <s v="Kapsho Kitefins"/>
    <n v="649"/>
    <n v="480"/>
    <n v="1129"/>
    <x v="129"/>
    <n v="0.51378657620004087"/>
    <s v="Magic 2015 Core Set"/>
    <x v="1"/>
    <n v="6"/>
    <x v="1"/>
    <n v="0.70763762280137965"/>
  </r>
  <r>
    <s v="Paragon of Eternal Wilds"/>
    <n v="1078"/>
    <n v="991"/>
    <n v="2069"/>
    <x v="130"/>
    <n v="0.51375745611542956"/>
    <s v="Magic 2015 Core Set"/>
    <x v="1"/>
    <n v="4"/>
    <x v="4"/>
    <n v="0.95312233575110483"/>
  </r>
  <r>
    <s v="Research Assistant"/>
    <n v="2838"/>
    <n v="2701"/>
    <n v="5539"/>
    <x v="131"/>
    <n v="0.512004012556045"/>
    <s v="Magic 2015 Core Set"/>
    <x v="3"/>
    <n v="2"/>
    <x v="1"/>
    <n v="0.99752101887435873"/>
  </r>
  <r>
    <s v="Crucible of Fire"/>
    <n v="14"/>
    <n v="13"/>
    <n v="27"/>
    <x v="132"/>
    <n v="0.51136880661566853"/>
    <s v="Magic 2015 Core Set"/>
    <x v="0"/>
    <n v="4"/>
    <x v="0"/>
    <n v="0.95312233575110483"/>
  </r>
  <r>
    <s v="Mercurial Pretender"/>
    <n v="328"/>
    <n v="288"/>
    <n v="616"/>
    <x v="133"/>
    <n v="0.51067244965000758"/>
    <s v="Magic 2015 Core Set"/>
    <x v="0"/>
    <n v="5"/>
    <x v="1"/>
    <n v="0.86907307091984609"/>
  </r>
  <r>
    <s v="Solemn Offering"/>
    <n v="453"/>
    <n v="431"/>
    <n v="884"/>
    <x v="134"/>
    <n v="0.51038434516504905"/>
    <s v="Magic 2015 Core Set"/>
    <x v="3"/>
    <n v="3"/>
    <x v="2"/>
    <n v="0.98593932398578177"/>
  </r>
  <r>
    <s v="Undergrowth Scavenger"/>
    <n v="1422"/>
    <n v="1327"/>
    <n v="2749"/>
    <x v="135"/>
    <n v="0.51018740388485584"/>
    <s v="Magic 2015 Core Set"/>
    <x v="3"/>
    <n v="4"/>
    <x v="4"/>
    <n v="0.95312233575110483"/>
  </r>
  <r>
    <s v="Military Intelligence"/>
    <n v="1060"/>
    <n v="1022"/>
    <n v="2082"/>
    <x v="136"/>
    <n v="0.50877103428065917"/>
    <s v="Magic 2015 Core Set"/>
    <x v="1"/>
    <n v="2"/>
    <x v="1"/>
    <n v="0.99752101887435873"/>
  </r>
  <r>
    <s v="Frost Lynx"/>
    <n v="4142"/>
    <n v="3970"/>
    <n v="8112"/>
    <x v="137"/>
    <n v="0.50856838197114318"/>
    <s v="Magic 2015 Core Set"/>
    <x v="3"/>
    <n v="3"/>
    <x v="1"/>
    <n v="0.98593932398578177"/>
  </r>
  <r>
    <s v="Kurkesh, Onakke Ancient"/>
    <n v="448"/>
    <n v="421"/>
    <n v="869"/>
    <x v="138"/>
    <n v="0.50852524170484825"/>
    <s v="Magic 2015 Core Set"/>
    <x v="0"/>
    <n v="4"/>
    <x v="0"/>
    <n v="0.95312233575110483"/>
  </r>
  <r>
    <s v="Flesh to Dust"/>
    <n v="2883"/>
    <n v="2564"/>
    <n v="5447"/>
    <x v="139"/>
    <n v="0.50790414010096741"/>
    <s v="Magic 2015 Core Set"/>
    <x v="3"/>
    <n v="5"/>
    <x v="3"/>
    <n v="0.86907307091984609"/>
  </r>
  <r>
    <s v="Shadowcloak Vampire"/>
    <n v="2238"/>
    <n v="2000"/>
    <n v="4238"/>
    <x v="140"/>
    <n v="0.50685873993163633"/>
    <s v="Magic 2015 Core Set"/>
    <x v="3"/>
    <n v="5"/>
    <x v="3"/>
    <n v="0.86907307091984609"/>
  </r>
  <r>
    <s v="Venom Sliver"/>
    <n v="2019"/>
    <n v="1963"/>
    <n v="3982"/>
    <x v="141"/>
    <n v="0.50668202761115355"/>
    <s v="Magic 2015 Core Set"/>
    <x v="1"/>
    <n v="2"/>
    <x v="4"/>
    <n v="0.99752101887435873"/>
  </r>
  <r>
    <s v="Runeclaw Bear"/>
    <n v="3402"/>
    <n v="3308"/>
    <n v="6710"/>
    <x v="142"/>
    <n v="0.50665492351680863"/>
    <s v="Magic 2015 Core Set"/>
    <x v="3"/>
    <n v="2"/>
    <x v="4"/>
    <n v="0.99752101887435873"/>
  </r>
  <r>
    <s v="Unmake the Graves"/>
    <n v="474"/>
    <n v="427"/>
    <n v="901"/>
    <x v="143"/>
    <n v="0.50512306915766159"/>
    <s v="Magic 2015 Core Set"/>
    <x v="3"/>
    <n v="5"/>
    <x v="3"/>
    <n v="0.86907307091984609"/>
  </r>
  <r>
    <s v="Seraph of the Masses"/>
    <n v="1332"/>
    <n v="729"/>
    <n v="2061"/>
    <x v="144"/>
    <n v="0.5041827748127361"/>
    <s v="Magic 2015 Core Set"/>
    <x v="1"/>
    <n v="7"/>
    <x v="2"/>
    <n v="0.49300245274852122"/>
  </r>
  <r>
    <s v="Return to the Ranks"/>
    <n v="172"/>
    <n v="169"/>
    <n v="341"/>
    <x v="145"/>
    <n v="0.50405573889957911"/>
    <s v="Magic 2015 Core Set"/>
    <x v="0"/>
    <n v="2"/>
    <x v="2"/>
    <n v="0.99752101887435873"/>
  </r>
  <r>
    <s v="Mind Rot"/>
    <n v="809"/>
    <n v="791"/>
    <n v="1600"/>
    <x v="146"/>
    <n v="0.5036617781115148"/>
    <s v="Magic 2015 Core Set"/>
    <x v="3"/>
    <n v="3"/>
    <x v="3"/>
    <n v="0.98593932398578177"/>
  </r>
  <r>
    <s v="Phytotitan"/>
    <n v="408"/>
    <n v="320"/>
    <n v="728"/>
    <x v="147"/>
    <n v="0.50359274832799572"/>
    <s v="Magic 2015 Core Set"/>
    <x v="0"/>
    <n v="6"/>
    <x v="4"/>
    <n v="0.70763762280137965"/>
  </r>
  <r>
    <s v="Necrobite"/>
    <n v="1008"/>
    <n v="986"/>
    <n v="1994"/>
    <x v="148"/>
    <n v="0.50355485264571143"/>
    <s v="Magic 2015 Core Set"/>
    <x v="3"/>
    <n v="3"/>
    <x v="3"/>
    <n v="0.98593932398578177"/>
  </r>
  <r>
    <s v="Bronze Sable"/>
    <n v="3100"/>
    <n v="3054"/>
    <n v="6154"/>
    <x v="149"/>
    <n v="0.50339595813366689"/>
    <s v="Magic 2015 Core Set"/>
    <x v="3"/>
    <n v="2"/>
    <x v="5"/>
    <n v="0.99752101887435873"/>
  </r>
  <r>
    <s v="Naturalize"/>
    <n v="377"/>
    <n v="372"/>
    <n v="749"/>
    <x v="150"/>
    <n v="0.5029973259379571"/>
    <s v="Magic 2015 Core Set"/>
    <x v="3"/>
    <n v="2"/>
    <x v="4"/>
    <n v="0.99752101887435873"/>
  </r>
  <r>
    <s v="Generator Servant"/>
    <n v="3362"/>
    <n v="3323"/>
    <n v="6685"/>
    <x v="151"/>
    <n v="0.50257756370463902"/>
    <s v="Magic 2015 Core Set"/>
    <x v="3"/>
    <n v="2"/>
    <x v="0"/>
    <n v="0.99752101887435873"/>
  </r>
  <r>
    <s v="Crippling Blight"/>
    <n v="1629"/>
    <n v="1614"/>
    <n v="3243"/>
    <x v="152"/>
    <n v="0.50231267345050878"/>
    <s v="Magic 2015 Core Set"/>
    <x v="3"/>
    <n v="1"/>
    <x v="3"/>
    <n v="0.99999999999999978"/>
  </r>
  <r>
    <s v="Siege Dragon"/>
    <n v="442"/>
    <n v="249"/>
    <n v="691"/>
    <x v="153"/>
    <n v="0.50091144109989705"/>
    <s v="Magic 2015 Core Set"/>
    <x v="0"/>
    <n v="7"/>
    <x v="0"/>
    <n v="0.49300245274852122"/>
  </r>
  <r>
    <s v="Rummaging Goblin"/>
    <n v="1797"/>
    <n v="1777"/>
    <n v="3574"/>
    <x v="154"/>
    <n v="0.50087451329765875"/>
    <s v="Magic 2015 Core Set"/>
    <x v="3"/>
    <n v="3"/>
    <x v="0"/>
    <n v="0.98593932398578177"/>
  </r>
  <r>
    <s v="Avarice Amulet"/>
    <n v="204"/>
    <n v="198"/>
    <n v="402"/>
    <x v="155"/>
    <n v="0.50083124624252195"/>
    <s v="Magic 2015 Core Set"/>
    <x v="0"/>
    <n v="4"/>
    <x v="5"/>
    <n v="0.95312233575110483"/>
  </r>
  <r>
    <s v="Charging Rhino"/>
    <n v="2451"/>
    <n v="2261"/>
    <n v="4712"/>
    <x v="156"/>
    <n v="0.49997742599761108"/>
    <s v="Magic 2015 Core Set"/>
    <x v="3"/>
    <n v="5"/>
    <x v="4"/>
    <n v="0.86907307091984609"/>
  </r>
  <r>
    <s v="Invisibility"/>
    <n v="127"/>
    <n v="127"/>
    <n v="254"/>
    <x v="157"/>
    <n v="0.49966781652916409"/>
    <s v="Magic 2015 Core Set"/>
    <x v="3"/>
    <n v="2"/>
    <x v="1"/>
    <n v="0.99752101887435873"/>
  </r>
  <r>
    <s v="Hot Soup"/>
    <n v="754"/>
    <n v="756"/>
    <n v="1510"/>
    <x v="158"/>
    <n v="0.49933774834437078"/>
    <s v="Magic 2015 Core Set"/>
    <x v="1"/>
    <n v="1"/>
    <x v="5"/>
    <n v="0.99999999999999978"/>
  </r>
  <r>
    <s v="Plummet"/>
    <n v="558"/>
    <n v="559"/>
    <n v="1117"/>
    <x v="159"/>
    <n v="0.49922129861561249"/>
    <s v="Magic 2015 Core Set"/>
    <x v="3"/>
    <n v="2"/>
    <x v="4"/>
    <n v="0.99752101887435873"/>
  </r>
  <r>
    <s v="Glacial Crasher"/>
    <n v="679"/>
    <n v="550"/>
    <n v="1229"/>
    <x v="160"/>
    <n v="0.49796146152917575"/>
    <s v="Magic 2015 Core Set"/>
    <x v="3"/>
    <n v="6"/>
    <x v="1"/>
    <n v="0.70763762280137965"/>
  </r>
  <r>
    <s v="Peel from Reality"/>
    <n v="2186"/>
    <n v="2216"/>
    <n v="4402"/>
    <x v="161"/>
    <n v="0.49626872173518055"/>
    <s v="Magic 2015 Core Set"/>
    <x v="3"/>
    <n v="2"/>
    <x v="1"/>
    <n v="0.99752101887435873"/>
  </r>
  <r>
    <s v="Foundry Street Denizen"/>
    <n v="1572"/>
    <n v="1596"/>
    <n v="3168"/>
    <x v="162"/>
    <n v="0.49621212121212116"/>
    <s v="Magic 2015 Core Set"/>
    <x v="3"/>
    <n v="1"/>
    <x v="0"/>
    <n v="0.99999999999999978"/>
  </r>
  <r>
    <s v="Statute of Denial"/>
    <n v="411"/>
    <n v="411"/>
    <n v="822"/>
    <x v="157"/>
    <n v="0.49371839299064807"/>
    <s v="Magic 2015 Core Set"/>
    <x v="3"/>
    <n v="4"/>
    <x v="1"/>
    <n v="0.95312233575110483"/>
  </r>
  <r>
    <s v="Sacred Armory"/>
    <n v="343"/>
    <n v="353"/>
    <n v="696"/>
    <x v="163"/>
    <n v="0.4925017172556414"/>
    <s v="Magic 2015 Core Set"/>
    <x v="1"/>
    <n v="2"/>
    <x v="5"/>
    <n v="0.99752101887435873"/>
  </r>
  <r>
    <s v="Warden of the Beyond"/>
    <n v="858"/>
    <n v="880"/>
    <n v="1738"/>
    <x v="164"/>
    <n v="0.49187574711038728"/>
    <s v="Magic 2015 Core Set"/>
    <x v="1"/>
    <n v="3"/>
    <x v="2"/>
    <n v="0.98593932398578177"/>
  </r>
  <r>
    <s v="Witch's Familiar"/>
    <n v="2233"/>
    <n v="2315"/>
    <n v="4548"/>
    <x v="165"/>
    <n v="0.48922767410111828"/>
    <s v="Magic 2015 Core Set"/>
    <x v="3"/>
    <n v="3"/>
    <x v="3"/>
    <n v="0.98593932398578177"/>
  </r>
  <r>
    <s v="Wall of Frost"/>
    <n v="531"/>
    <n v="553"/>
    <n v="1084"/>
    <x v="166"/>
    <n v="0.48811095007475563"/>
    <s v="Magic 2015 Core Set"/>
    <x v="1"/>
    <n v="3"/>
    <x v="1"/>
    <n v="0.98593932398578177"/>
  </r>
  <r>
    <s v="Zof Shade"/>
    <n v="1427"/>
    <n v="1473"/>
    <n v="2900"/>
    <x v="167"/>
    <n v="0.48615914687951861"/>
    <s v="Magic 2015 Core Set"/>
    <x v="3"/>
    <n v="4"/>
    <x v="3"/>
    <n v="0.95312233575110483"/>
  </r>
  <r>
    <s v="Lava Axe"/>
    <n v="315"/>
    <n v="310"/>
    <n v="625"/>
    <x v="168"/>
    <n v="0.48593208378693875"/>
    <s v="Magic 2015 Core Set"/>
    <x v="3"/>
    <n v="5"/>
    <x v="0"/>
    <n v="0.86907307091984609"/>
  </r>
  <r>
    <s v="Into the Void"/>
    <n v="1109"/>
    <n v="1146"/>
    <n v="2255"/>
    <x v="169"/>
    <n v="0.48589898580155921"/>
    <s v="Magic 2015 Core Set"/>
    <x v="1"/>
    <n v="4"/>
    <x v="1"/>
    <n v="0.95312233575110483"/>
  </r>
  <r>
    <s v="Mass Calcify"/>
    <n v="193"/>
    <n v="124"/>
    <n v="317"/>
    <x v="170"/>
    <n v="0.48571716974030177"/>
    <s v="Magic 2015 Core Set"/>
    <x v="0"/>
    <n v="7"/>
    <x v="2"/>
    <n v="0.49300245274852122"/>
  </r>
  <r>
    <s v="Will-Forged Golem"/>
    <n v="2978"/>
    <n v="2599"/>
    <n v="5577"/>
    <x v="171"/>
    <n v="0.48486814820110147"/>
    <s v="Magic 2015 Core Set"/>
    <x v="3"/>
    <n v="6"/>
    <x v="5"/>
    <n v="0.70763762280137965"/>
  </r>
  <r>
    <s v="Phyrexian Revoker"/>
    <n v="597"/>
    <n v="635"/>
    <n v="1232"/>
    <x v="172"/>
    <n v="0.48428396964717313"/>
    <s v="Magic 2015 Core Set"/>
    <x v="0"/>
    <n v="2"/>
    <x v="5"/>
    <n v="0.99752101887435873"/>
  </r>
  <r>
    <s v="Roaring Primadox"/>
    <n v="998"/>
    <n v="1039"/>
    <n v="2037"/>
    <x v="173"/>
    <n v="0.48412634199266197"/>
    <s v="Magic 2015 Core Set"/>
    <x v="1"/>
    <n v="4"/>
    <x v="4"/>
    <n v="0.95312233575110483"/>
  </r>
  <r>
    <s v="Necromancer's Assistant"/>
    <n v="1335"/>
    <n v="1416"/>
    <n v="2751"/>
    <x v="174"/>
    <n v="0.48360095024963667"/>
    <s v="Magic 2015 Core Set"/>
    <x v="3"/>
    <n v="3"/>
    <x v="3"/>
    <n v="0.98593932398578177"/>
  </r>
  <r>
    <s v="Resolute Archangel"/>
    <n v="373"/>
    <n v="247"/>
    <n v="620"/>
    <x v="175"/>
    <n v="0.48215773918952248"/>
    <s v="Magic 2015 Core Set"/>
    <x v="0"/>
    <n v="7"/>
    <x v="2"/>
    <n v="0.49300245274852122"/>
  </r>
  <r>
    <s v="Stormtide Leviathan"/>
    <n v="352"/>
    <n v="124"/>
    <n v="476"/>
    <x v="176"/>
    <n v="0.48162345499052706"/>
    <s v="Magic 2015 Core Set"/>
    <x v="0"/>
    <n v="8"/>
    <x v="1"/>
    <n v="0.30957096575333493"/>
  </r>
  <r>
    <s v="Oppressive Rays"/>
    <n v="2126"/>
    <n v="2300"/>
    <n v="4426"/>
    <x v="177"/>
    <n v="0.48034342521464068"/>
    <s v="Magic 2015 Core Set"/>
    <x v="3"/>
    <n v="1"/>
    <x v="2"/>
    <n v="0.99999999999999978"/>
  </r>
  <r>
    <s v="Endless Obedience"/>
    <n v="338"/>
    <n v="305"/>
    <n v="643"/>
    <x v="178"/>
    <n v="0.47898210518201434"/>
    <s v="Magic 2015 Core Set"/>
    <x v="1"/>
    <n v="6"/>
    <x v="3"/>
    <n v="0.70763762280137965"/>
  </r>
  <r>
    <s v="Black Cat"/>
    <n v="1977"/>
    <n v="2154"/>
    <n v="4131"/>
    <x v="179"/>
    <n v="0.47829754052568291"/>
    <s v="Magic 2015 Core Set"/>
    <x v="3"/>
    <n v="2"/>
    <x v="3"/>
    <n v="0.99752101887435873"/>
  </r>
  <r>
    <s v="Verdant Haven"/>
    <n v="1778"/>
    <n v="1935"/>
    <n v="3713"/>
    <x v="180"/>
    <n v="0.47727120554851871"/>
    <s v="Magic 2015 Core Set"/>
    <x v="3"/>
    <n v="3"/>
    <x v="4"/>
    <n v="0.98593932398578177"/>
  </r>
  <r>
    <s v="Goblin Kaboomist"/>
    <n v="543"/>
    <n v="599"/>
    <n v="1142"/>
    <x v="181"/>
    <n v="0.47521020836061589"/>
    <s v="Magic 2015 Core Set"/>
    <x v="0"/>
    <n v="2"/>
    <x v="0"/>
    <n v="0.99752101887435873"/>
  </r>
  <r>
    <s v="Chief Engineer"/>
    <n v="248"/>
    <n v="274"/>
    <n v="522"/>
    <x v="182"/>
    <n v="0.47482533904761876"/>
    <s v="Magic 2015 Core Set"/>
    <x v="0"/>
    <n v="2"/>
    <x v="1"/>
    <n v="0.99752101887435873"/>
  </r>
  <r>
    <s v="Nissa's Expedition"/>
    <n v="355"/>
    <n v="370"/>
    <n v="725"/>
    <x v="183"/>
    <n v="0.47346538042477815"/>
    <s v="Magic 2015 Core Set"/>
    <x v="1"/>
    <n v="5"/>
    <x v="4"/>
    <n v="0.86907307091984609"/>
  </r>
  <r>
    <s v="Vineweft"/>
    <n v="365"/>
    <n v="406"/>
    <n v="771"/>
    <x v="184"/>
    <n v="0.47341115434500641"/>
    <s v="Magic 2015 Core Set"/>
    <x v="3"/>
    <n v="1"/>
    <x v="4"/>
    <n v="0.99999999999999978"/>
  </r>
  <r>
    <s v="Covenant of Blood"/>
    <n v="2583"/>
    <n v="1893"/>
    <n v="4476"/>
    <x v="185"/>
    <n v="0.47006184747934737"/>
    <s v="Magic 2015 Core Set"/>
    <x v="3"/>
    <n v="7"/>
    <x v="3"/>
    <n v="0.49300245274852122"/>
  </r>
  <r>
    <s v="Blastfire Bolt"/>
    <n v="1012"/>
    <n v="964"/>
    <n v="1976"/>
    <x v="186"/>
    <n v="0.46941823039629227"/>
    <s v="Magic 2015 Core Set"/>
    <x v="3"/>
    <n v="6"/>
    <x v="0"/>
    <n v="0.70763762280137965"/>
  </r>
  <r>
    <s v="Shrapnel Blast"/>
    <n v="226"/>
    <n v="256"/>
    <n v="482"/>
    <x v="187"/>
    <n v="0.46862463129448489"/>
    <s v="Magic 2015 Core Set"/>
    <x v="1"/>
    <n v="2"/>
    <x v="0"/>
    <n v="0.99752101887435873"/>
  </r>
  <r>
    <s v="Ornithopter"/>
    <n v="1218"/>
    <n v="1385"/>
    <n v="2603"/>
    <x v="188"/>
    <n v="0.46792162888974259"/>
    <s v="Magic 2015 Core Set"/>
    <x v="3"/>
    <n v="0"/>
    <x v="5"/>
    <n v="1"/>
  </r>
  <r>
    <s v="Wall of Essence"/>
    <n v="1329"/>
    <n v="1522"/>
    <n v="2851"/>
    <x v="189"/>
    <n v="0.46590395180753108"/>
    <s v="Magic 2015 Core Set"/>
    <x v="1"/>
    <n v="2"/>
    <x v="2"/>
    <n v="0.99752101887435873"/>
  </r>
  <r>
    <s v="Blood Host"/>
    <n v="676"/>
    <n v="730"/>
    <n v="1406"/>
    <x v="190"/>
    <n v="0.46576662157805604"/>
    <s v="Magic 2015 Core Set"/>
    <x v="1"/>
    <n v="5"/>
    <x v="3"/>
    <n v="0.86907307091984609"/>
  </r>
  <r>
    <s v="Eternal Thirst"/>
    <n v="972"/>
    <n v="1114"/>
    <n v="2086"/>
    <x v="191"/>
    <n v="0.46571575883976835"/>
    <s v="Magic 2015 Core Set"/>
    <x v="3"/>
    <n v="2"/>
    <x v="3"/>
    <n v="0.99752101887435873"/>
  </r>
  <r>
    <s v="Siege Wurm"/>
    <n v="3078"/>
    <n v="2386"/>
    <n v="5464"/>
    <x v="192"/>
    <n v="0.46328100521496879"/>
    <s v="Magic 2015 Core Set"/>
    <x v="3"/>
    <n v="7"/>
    <x v="4"/>
    <n v="0.49300245274852122"/>
  </r>
  <r>
    <s v="Shield of the Avatar"/>
    <n v="408"/>
    <n v="475"/>
    <n v="883"/>
    <x v="193"/>
    <n v="0.46206115515288781"/>
    <s v="Magic 2015 Core Set"/>
    <x v="0"/>
    <n v="1"/>
    <x v="5"/>
    <n v="0.99999999999999978"/>
  </r>
  <r>
    <s v="Miner's Bane"/>
    <n v="454"/>
    <n v="452"/>
    <n v="906"/>
    <x v="194"/>
    <n v="0.46160449843419438"/>
    <s v="Magic 2015 Core Set"/>
    <x v="3"/>
    <n v="6"/>
    <x v="0"/>
    <n v="0.70763762280137965"/>
  </r>
  <r>
    <s v="Chronostutter"/>
    <n v="176"/>
    <n v="176"/>
    <n v="352"/>
    <x v="157"/>
    <n v="0.4608234414553849"/>
    <s v="Magic 2015 Core Set"/>
    <x v="3"/>
    <n v="6"/>
    <x v="1"/>
    <n v="0.70763762280137965"/>
  </r>
  <r>
    <s v="Void Snare"/>
    <n v="1860"/>
    <n v="2191"/>
    <n v="4051"/>
    <x v="195"/>
    <n v="0.4591458899037274"/>
    <s v="Magic 2015 Core Set"/>
    <x v="3"/>
    <n v="1"/>
    <x v="1"/>
    <n v="0.99999999999999978"/>
  </r>
  <r>
    <s v="Wall of Mulch"/>
    <n v="1491"/>
    <n v="1768"/>
    <n v="3259"/>
    <x v="196"/>
    <n v="0.45727546884149961"/>
    <s v="Magic 2015 Core Set"/>
    <x v="1"/>
    <n v="2"/>
    <x v="4"/>
    <n v="0.99752101887435873"/>
  </r>
  <r>
    <s v="Perilous Vault"/>
    <n v="195"/>
    <n v="231"/>
    <n v="426"/>
    <x v="197"/>
    <n v="0.45344561824060137"/>
    <s v="Magic 2015 Core Set"/>
    <x v="2"/>
    <n v="4"/>
    <x v="5"/>
    <n v="0.95312233575110483"/>
  </r>
  <r>
    <s v="Carnivorous Moss-Beast"/>
    <n v="479"/>
    <n v="502"/>
    <n v="981"/>
    <x v="198"/>
    <n v="0.45252799531653076"/>
    <s v="Magic 2015 Core Set"/>
    <x v="3"/>
    <n v="6"/>
    <x v="4"/>
    <n v="0.70763762280137965"/>
  </r>
  <r>
    <s v="Tyrant's Machine"/>
    <n v="947"/>
    <n v="1145"/>
    <n v="2092"/>
    <x v="199"/>
    <n v="0.45246199393424941"/>
    <s v="Magic 2015 Core Set"/>
    <x v="3"/>
    <n v="2"/>
    <x v="5"/>
    <n v="0.99752101887435873"/>
  </r>
  <r>
    <s v="Turn to Frog"/>
    <n v="1191"/>
    <n v="1449"/>
    <n v="2640"/>
    <x v="200"/>
    <n v="0.45092531219780335"/>
    <s v="Magic 2015 Core Set"/>
    <x v="1"/>
    <n v="2"/>
    <x v="1"/>
    <n v="0.99752101887435873"/>
  </r>
  <r>
    <s v="Staff of the Mind Magus"/>
    <n v="92"/>
    <n v="112"/>
    <n v="204"/>
    <x v="201"/>
    <n v="0.44978551039518389"/>
    <s v="Magic 2015 Core Set"/>
    <x v="1"/>
    <n v="3"/>
    <x v="5"/>
    <n v="0.98593932398578177"/>
  </r>
  <r>
    <s v="Rogue's Gloves"/>
    <n v="454"/>
    <n v="555"/>
    <n v="1009"/>
    <x v="202"/>
    <n v="0.44974233441503614"/>
    <s v="Magic 2015 Core Set"/>
    <x v="1"/>
    <n v="2"/>
    <x v="5"/>
    <n v="0.99752101887435873"/>
  </r>
  <r>
    <s v="Brawler's Plate"/>
    <n v="559"/>
    <n v="692"/>
    <n v="1251"/>
    <x v="203"/>
    <n v="0.44570582541325182"/>
    <s v="Magic 2015 Core Set"/>
    <x v="1"/>
    <n v="3"/>
    <x v="5"/>
    <n v="0.98593932398578177"/>
  </r>
  <r>
    <s v="Grindclock"/>
    <n v="357"/>
    <n v="444"/>
    <n v="801"/>
    <x v="204"/>
    <n v="0.44549532674010711"/>
    <s v="Magic 2015 Core Set"/>
    <x v="0"/>
    <n v="2"/>
    <x v="5"/>
    <n v="0.99752101887435873"/>
  </r>
  <r>
    <s v="Tormod's Crypt"/>
    <n v="77"/>
    <n v="97"/>
    <n v="174"/>
    <x v="205"/>
    <n v="0.44252873563218392"/>
    <s v="Magic 2015 Core Set"/>
    <x v="1"/>
    <n v="0"/>
    <x v="5"/>
    <n v="1"/>
  </r>
  <r>
    <s v="Encrust"/>
    <n v="1873"/>
    <n v="2365"/>
    <n v="4238"/>
    <x v="206"/>
    <n v="0.44088579067400452"/>
    <s v="Magic 2015 Core Set"/>
    <x v="3"/>
    <n v="3"/>
    <x v="1"/>
    <n v="0.98593932398578177"/>
  </r>
  <r>
    <s v="Boonweaver Giant"/>
    <n v="206"/>
    <n v="193"/>
    <n v="399"/>
    <x v="207"/>
    <n v="0.44009369694615991"/>
    <s v="Magic 2015 Core Set"/>
    <x v="1"/>
    <n v="7"/>
    <x v="2"/>
    <n v="0.49300245274852122"/>
  </r>
  <r>
    <s v="In Garruk's Wake"/>
    <n v="119"/>
    <n v="39"/>
    <n v="158"/>
    <x v="208"/>
    <n v="0.43928303303365629"/>
    <s v="Magic 2015 Core Set"/>
    <x v="0"/>
    <n v="9"/>
    <x v="3"/>
    <n v="0.18928135779960911"/>
  </r>
  <r>
    <s v="Feral Incarnation"/>
    <n v="601"/>
    <n v="265"/>
    <n v="866"/>
    <x v="209"/>
    <n v="0.42808341107948289"/>
    <s v="Magic 2015 Core Set"/>
    <x v="1"/>
    <n v="9"/>
    <x v="4"/>
    <n v="0.18928135779960911"/>
  </r>
  <r>
    <s v="First Response"/>
    <n v="223"/>
    <n v="300"/>
    <n v="523"/>
    <x v="210"/>
    <n v="0.42355546770113078"/>
    <s v="Magic 2015 Core Set"/>
    <x v="1"/>
    <n v="4"/>
    <x v="2"/>
    <n v="0.95312233575110483"/>
  </r>
  <r>
    <s v="Tireless Missionaries"/>
    <n v="371"/>
    <n v="488"/>
    <n v="859"/>
    <x v="211"/>
    <n v="0.42326979074794968"/>
    <s v="Magic 2015 Core Set"/>
    <x v="3"/>
    <n v="5"/>
    <x v="2"/>
    <n v="0.86907307091984609"/>
  </r>
  <r>
    <s v="Staff of the Flame Magus"/>
    <n v="94"/>
    <n v="128"/>
    <n v="222"/>
    <x v="212"/>
    <n v="0.42261601127103937"/>
    <s v="Magic 2015 Core Set"/>
    <x v="1"/>
    <n v="3"/>
    <x v="5"/>
    <n v="0.98593932398578177"/>
  </r>
  <r>
    <s v="Wall of Fire"/>
    <n v="339"/>
    <n v="467"/>
    <n v="806"/>
    <x v="213"/>
    <n v="0.41982788339040983"/>
    <s v="Magic 2015 Core Set"/>
    <x v="3"/>
    <n v="3"/>
    <x v="0"/>
    <n v="0.98593932398578177"/>
  </r>
  <r>
    <s v="Staff of the Sun Magus"/>
    <n v="100"/>
    <n v="138"/>
    <n v="238"/>
    <x v="214"/>
    <n v="0.41940642758329705"/>
    <s v="Magic 2015 Core Set"/>
    <x v="1"/>
    <n v="3"/>
    <x v="5"/>
    <n v="0.98593932398578177"/>
  </r>
  <r>
    <s v="Wall of Limbs"/>
    <n v="254"/>
    <n v="351"/>
    <n v="605"/>
    <x v="215"/>
    <n v="0.41907775831771388"/>
    <s v="Magic 2015 Core Set"/>
    <x v="1"/>
    <n v="3"/>
    <x v="3"/>
    <n v="0.98593932398578177"/>
  </r>
  <r>
    <s v="Leeching Sliver"/>
    <n v="407"/>
    <n v="564"/>
    <n v="971"/>
    <x v="216"/>
    <n v="0.41902373827825046"/>
    <s v="Magic 2015 Core Set"/>
    <x v="1"/>
    <n v="2"/>
    <x v="3"/>
    <n v="0.99752101887435873"/>
  </r>
  <r>
    <s v="Feast on the Fallen"/>
    <n v="331"/>
    <n v="471"/>
    <n v="802"/>
    <x v="217"/>
    <n v="0.41206131495149534"/>
    <s v="Magic 2015 Core Set"/>
    <x v="1"/>
    <n v="3"/>
    <x v="3"/>
    <n v="0.98593932398578177"/>
  </r>
  <r>
    <s v="Congregate"/>
    <n v="107"/>
    <n v="157"/>
    <n v="264"/>
    <x v="218"/>
    <n v="0.40346059604452067"/>
    <s v="Magic 2015 Core Set"/>
    <x v="1"/>
    <n v="4"/>
    <x v="2"/>
    <n v="0.95312233575110483"/>
  </r>
  <r>
    <s v="Act on Impulse"/>
    <n v="24"/>
    <n v="36"/>
    <n v="60"/>
    <x v="219"/>
    <n v="0.39952193701551658"/>
    <s v="Magic 2015 Core Set"/>
    <x v="1"/>
    <n v="3"/>
    <x v="0"/>
    <n v="0.98593932398578177"/>
  </r>
  <r>
    <s v="Back to Nature"/>
    <n v="30"/>
    <n v="46"/>
    <n v="76"/>
    <x v="220"/>
    <n v="0.3946656040160737"/>
    <s v="Magic 2015 Core Set"/>
    <x v="1"/>
    <n v="2"/>
    <x v="4"/>
    <n v="0.99752101887435873"/>
  </r>
  <r>
    <s v="Diffusion Sliver"/>
    <n v="156"/>
    <n v="247"/>
    <n v="403"/>
    <x v="221"/>
    <n v="0.38704447568851069"/>
    <s v="Magic 2015 Core Set"/>
    <x v="1"/>
    <n v="2"/>
    <x v="1"/>
    <n v="0.99752101887435873"/>
  </r>
  <r>
    <s v="Staff of the Wild Magus"/>
    <n v="29"/>
    <n v="47"/>
    <n v="76"/>
    <x v="222"/>
    <n v="0.38135989683683114"/>
    <s v="Magic 2015 Core Set"/>
    <x v="1"/>
    <n v="3"/>
    <x v="5"/>
    <n v="0.98593932398578177"/>
  </r>
  <r>
    <s v="Fugitive Wizard"/>
    <n v="151"/>
    <n v="248"/>
    <n v="399"/>
    <x v="223"/>
    <n v="0.37844611528822047"/>
    <s v="Magic 2015 Core Set"/>
    <x v="3"/>
    <n v="1"/>
    <x v="1"/>
    <n v="0.99999999999999978"/>
  </r>
  <r>
    <s v="Life's Legacy"/>
    <n v="109"/>
    <n v="179"/>
    <n v="288"/>
    <x v="224"/>
    <n v="0.37844130381873853"/>
    <s v="Magic 2015 Core Set"/>
    <x v="0"/>
    <n v="2"/>
    <x v="4"/>
    <n v="0.99752101887435873"/>
  </r>
  <r>
    <s v="Staff of the Death Magus"/>
    <n v="46"/>
    <n v="77"/>
    <n v="123"/>
    <x v="225"/>
    <n v="0.37387148305816287"/>
    <s v="Magic 2015 Core Set"/>
    <x v="1"/>
    <n v="3"/>
    <x v="5"/>
    <n v="0.98593932398578177"/>
  </r>
  <r>
    <s v="Mind Sculpt"/>
    <n v="335"/>
    <n v="562"/>
    <n v="897"/>
    <x v="226"/>
    <n v="0.37344860176635503"/>
    <s v="Magic 2015 Core Set"/>
    <x v="3"/>
    <n v="2"/>
    <x v="1"/>
    <n v="0.99752101887435873"/>
  </r>
  <r>
    <s v="Stain the Mind"/>
    <n v="17"/>
    <n v="29"/>
    <n v="46"/>
    <x v="227"/>
    <n v="0.36909843442675772"/>
    <s v="Magic 2015 Core Set"/>
    <x v="0"/>
    <n v="5"/>
    <x v="3"/>
    <n v="0.86907307091984609"/>
  </r>
  <r>
    <s v="Necromancer's Stockpile"/>
    <n v="47"/>
    <n v="81"/>
    <n v="128"/>
    <x v="228"/>
    <n v="0.3671845562099133"/>
    <s v="Magic 2015 Core Set"/>
    <x v="0"/>
    <n v="2"/>
    <x v="3"/>
    <n v="0.99752101887435873"/>
  </r>
  <r>
    <s v="Hydrosurge"/>
    <n v="69"/>
    <n v="119"/>
    <n v="188"/>
    <x v="229"/>
    <n v="0.36702127659574468"/>
    <s v="Magic 2015 Core Set"/>
    <x v="3"/>
    <n v="1"/>
    <x v="1"/>
    <n v="0.99999999999999978"/>
  </r>
  <r>
    <s v="Waste Not"/>
    <n v="51"/>
    <n v="88"/>
    <n v="139"/>
    <x v="230"/>
    <n v="0.36690422768617387"/>
    <s v="Magic 2015 Core Set"/>
    <x v="0"/>
    <n v="2"/>
    <x v="3"/>
    <n v="0.99752101887435873"/>
  </r>
  <r>
    <s v="Aggressive Mining"/>
    <n v="22"/>
    <n v="41"/>
    <n v="63"/>
    <x v="231"/>
    <n v="0.34999359632976718"/>
    <s v="Magic 2015 Core Set"/>
    <x v="0"/>
    <n v="4"/>
    <x v="0"/>
    <n v="0.95312233575110483"/>
  </r>
  <r>
    <s v="Meditation Puzzle"/>
    <n v="36"/>
    <n v="71"/>
    <n v="107"/>
    <x v="232"/>
    <n v="0.3403176724275836"/>
    <s v="Magic 2015 Core Set"/>
    <x v="3"/>
    <n v="5"/>
    <x v="2"/>
    <n v="0.86907307091984609"/>
  </r>
  <r>
    <s v="Profane Memento"/>
    <n v="65"/>
    <n v="128"/>
    <n v="193"/>
    <x v="233"/>
    <n v="0.33678756476683935"/>
    <s v="Magic 2015 Core Set"/>
    <x v="1"/>
    <n v="1"/>
    <x v="5"/>
    <n v="0.99999999999999978"/>
  </r>
  <r>
    <s v="Circle of Flame"/>
    <n v="89"/>
    <n v="178"/>
    <n v="267"/>
    <x v="234"/>
    <n v="0.33341431338343763"/>
    <s v="Magic 2015 Core Set"/>
    <x v="1"/>
    <n v="2"/>
    <x v="0"/>
    <n v="0.99752101887435873"/>
  </r>
  <r>
    <s v="Hunter's Ambush"/>
    <n v="100"/>
    <n v="252"/>
    <n v="352"/>
    <x v="235"/>
    <n v="0.285242606280801"/>
    <s v="Magic 2015 Core Set"/>
    <x v="3"/>
    <n v="3"/>
    <x v="4"/>
    <n v="0.98593932398578177"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  <r>
    <m/>
    <m/>
    <m/>
    <m/>
    <x v="236"/>
    <m/>
    <m/>
    <x v="4"/>
    <m/>
    <x v="8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6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2">
  <location ref="E4:K19" firstHeaderRow="1" firstDataRow="2" firstDataCol="1" rowPageCount="1" colPageCount="1"/>
  <pivotFields count="11">
    <pivotField showAll="0"/>
    <pivotField showAll="0"/>
    <pivotField showAll="0"/>
    <pivotField dataField="1" showAll="0"/>
    <pivotField axis="axisRow" showAll="0">
      <items count="5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t="default"/>
      </items>
    </pivotField>
    <pivotField showAll="0"/>
    <pivotField showAll="0"/>
    <pivotField axis="axisPage" showAll="0">
      <items count="6">
        <item x="3"/>
        <item x="2"/>
        <item x="0"/>
        <item x="1"/>
        <item x="4"/>
        <item t="default"/>
      </items>
    </pivotField>
    <pivotField showAll="0"/>
    <pivotField axis="axisCol" multipleItemSelectionAllowed="1" showAll="0">
      <items count="10">
        <item h="1" x="5"/>
        <item x="3"/>
        <item h="1" x="6"/>
        <item x="1"/>
        <item x="4"/>
        <item x="0"/>
        <item x="2"/>
        <item h="1" x="7"/>
        <item h="1" x="8"/>
        <item t="default"/>
      </items>
    </pivotField>
    <pivotField showAll="0"/>
  </pivotFields>
  <rowFields count="1">
    <field x="4"/>
  </rowFields>
  <rowItems count="14">
    <i>
      <x v="15"/>
    </i>
    <i>
      <x v="17"/>
    </i>
    <i>
      <x v="19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2"/>
    </i>
    <i>
      <x v="33"/>
    </i>
    <i t="grand">
      <x/>
    </i>
  </rowItems>
  <colFields count="1">
    <field x="9"/>
  </colFields>
  <colItems count="6">
    <i>
      <x v="1"/>
    </i>
    <i>
      <x v="3"/>
    </i>
    <i>
      <x v="4"/>
    </i>
    <i>
      <x v="5"/>
    </i>
    <i>
      <x v="6"/>
    </i>
    <i t="grand">
      <x/>
    </i>
  </colItems>
  <pageFields count="1">
    <pageField fld="7" item="0" hier="-1"/>
  </pageFields>
  <dataFields count="1">
    <dataField name="Sum of Total" fld="3" baseField="4" baseItem="15"/>
  </dataFields>
  <formats count="1">
    <format dxfId="6">
      <pivotArea dataOnly="0" labelOnly="1" fieldPosition="0">
        <references count="1">
          <reference field="4" count="0"/>
        </references>
      </pivotArea>
    </format>
  </format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5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cardlist_1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BFZ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rgbClr val="FFFFFF"/>
      </a:lt1>
      <a:dk2>
        <a:srgbClr val="A5A5A5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9"/>
  <sheetViews>
    <sheetView topLeftCell="C1" workbookViewId="0">
      <selection activeCell="G23" sqref="G23"/>
    </sheetView>
  </sheetViews>
  <sheetFormatPr defaultRowHeight="15" x14ac:dyDescent="0.25"/>
  <cols>
    <col min="5" max="5" width="13.140625" customWidth="1"/>
    <col min="6" max="6" width="16.28515625" customWidth="1"/>
    <col min="7" max="7" width="6" customWidth="1"/>
    <col min="8" max="8" width="6.5703125" customWidth="1"/>
    <col min="9" max="9" width="6" customWidth="1"/>
    <col min="10" max="10" width="6.5703125" customWidth="1"/>
    <col min="11" max="11" width="11.28515625" customWidth="1"/>
    <col min="12" max="12" width="35.7109375" customWidth="1"/>
    <col min="13" max="13" width="11.28515625" customWidth="1"/>
    <col min="14" max="14" width="10" customWidth="1"/>
    <col min="15" max="16" width="12" customWidth="1"/>
    <col min="17" max="17" width="11" customWidth="1"/>
    <col min="18" max="22" width="12" customWidth="1"/>
    <col min="23" max="23" width="4" customWidth="1"/>
    <col min="24" max="24" width="11" customWidth="1"/>
    <col min="25" max="25" width="12" customWidth="1"/>
    <col min="26" max="26" width="11" customWidth="1"/>
    <col min="27" max="42" width="12" customWidth="1"/>
    <col min="43" max="43" width="11" customWidth="1"/>
    <col min="44" max="70" width="12" customWidth="1"/>
    <col min="71" max="71" width="4" customWidth="1"/>
    <col min="72" max="77" width="12" customWidth="1"/>
    <col min="78" max="78" width="6" customWidth="1"/>
    <col min="79" max="79" width="12" customWidth="1"/>
    <col min="80" max="80" width="11" customWidth="1"/>
    <col min="81" max="81" width="9" customWidth="1"/>
    <col min="82" max="101" width="12" customWidth="1"/>
    <col min="102" max="102" width="11" customWidth="1"/>
    <col min="103" max="103" width="12" customWidth="1"/>
    <col min="104" max="104" width="11" customWidth="1"/>
    <col min="105" max="110" width="12" customWidth="1"/>
    <col min="111" max="111" width="11" customWidth="1"/>
    <col min="112" max="120" width="12" customWidth="1"/>
    <col min="121" max="121" width="11" customWidth="1"/>
    <col min="122" max="143" width="12" customWidth="1"/>
    <col min="144" max="144" width="5" customWidth="1"/>
    <col min="145" max="149" width="12" customWidth="1"/>
    <col min="150" max="150" width="11" customWidth="1"/>
    <col min="151" max="180" width="12" customWidth="1"/>
    <col min="181" max="181" width="11" customWidth="1"/>
    <col min="182" max="185" width="12" customWidth="1"/>
    <col min="186" max="186" width="11" customWidth="1"/>
    <col min="187" max="194" width="12" customWidth="1"/>
    <col min="195" max="195" width="11" customWidth="1"/>
    <col min="196" max="224" width="12" customWidth="1"/>
    <col min="225" max="225" width="11" customWidth="1"/>
    <col min="226" max="230" width="12" customWidth="1"/>
    <col min="231" max="231" width="11" customWidth="1"/>
    <col min="232" max="232" width="12" customWidth="1"/>
    <col min="233" max="233" width="11" customWidth="1"/>
    <col min="234" max="242" width="12" customWidth="1"/>
    <col min="243" max="243" width="7.28515625" customWidth="1"/>
    <col min="244" max="244" width="11.28515625" customWidth="1"/>
  </cols>
  <sheetData>
    <row r="2" spans="2:11" x14ac:dyDescent="0.25">
      <c r="B2" t="s">
        <v>15</v>
      </c>
      <c r="E2" s="6" t="s">
        <v>8</v>
      </c>
      <c r="F2" t="s">
        <v>5</v>
      </c>
    </row>
    <row r="3" spans="2:11" x14ac:dyDescent="0.25">
      <c r="B3" t="s">
        <v>12</v>
      </c>
    </row>
    <row r="4" spans="2:11" x14ac:dyDescent="0.25">
      <c r="B4" t="s">
        <v>7</v>
      </c>
      <c r="E4" s="6" t="s">
        <v>62</v>
      </c>
      <c r="F4" s="6" t="s">
        <v>46</v>
      </c>
    </row>
    <row r="5" spans="2:11" x14ac:dyDescent="0.25">
      <c r="B5" t="s">
        <v>13</v>
      </c>
      <c r="E5" s="6" t="s">
        <v>48</v>
      </c>
      <c r="F5" t="s">
        <v>24</v>
      </c>
      <c r="G5" t="s">
        <v>23</v>
      </c>
      <c r="H5" t="s">
        <v>27</v>
      </c>
      <c r="I5" t="s">
        <v>26</v>
      </c>
      <c r="J5" t="s">
        <v>25</v>
      </c>
      <c r="K5" t="s">
        <v>47</v>
      </c>
    </row>
    <row r="6" spans="2:11" x14ac:dyDescent="0.25">
      <c r="B6" t="s">
        <v>11</v>
      </c>
      <c r="E6" s="10" t="s">
        <v>49</v>
      </c>
      <c r="F6" s="8"/>
      <c r="G6" s="8"/>
      <c r="H6" s="8">
        <v>352</v>
      </c>
      <c r="I6" s="8"/>
      <c r="J6" s="8"/>
      <c r="K6" s="8">
        <v>352</v>
      </c>
    </row>
    <row r="7" spans="2:11" x14ac:dyDescent="0.25">
      <c r="B7" t="s">
        <v>4</v>
      </c>
      <c r="E7" s="10" t="s">
        <v>50</v>
      </c>
      <c r="F7" s="8"/>
      <c r="G7" s="8"/>
      <c r="H7" s="8"/>
      <c r="I7" s="8"/>
      <c r="J7" s="8">
        <v>107</v>
      </c>
      <c r="K7" s="8">
        <v>107</v>
      </c>
    </row>
    <row r="8" spans="2:11" x14ac:dyDescent="0.25">
      <c r="E8" s="10" t="s">
        <v>51</v>
      </c>
      <c r="F8" s="8"/>
      <c r="G8" s="8">
        <v>1484</v>
      </c>
      <c r="H8" s="8"/>
      <c r="I8" s="8"/>
      <c r="J8" s="8"/>
      <c r="K8" s="8">
        <v>1484</v>
      </c>
    </row>
    <row r="9" spans="2:11" x14ac:dyDescent="0.25">
      <c r="E9" s="10" t="s">
        <v>52</v>
      </c>
      <c r="F9" s="8"/>
      <c r="G9" s="8"/>
      <c r="H9" s="8"/>
      <c r="I9" s="8">
        <v>806</v>
      </c>
      <c r="J9" s="8">
        <v>859</v>
      </c>
      <c r="K9" s="8">
        <v>1665</v>
      </c>
    </row>
    <row r="10" spans="2:11" x14ac:dyDescent="0.25">
      <c r="E10" s="10" t="s">
        <v>53</v>
      </c>
      <c r="F10" s="8"/>
      <c r="G10" s="8">
        <v>8289</v>
      </c>
      <c r="H10" s="8"/>
      <c r="I10" s="8"/>
      <c r="J10" s="8"/>
      <c r="K10" s="8">
        <v>8289</v>
      </c>
    </row>
    <row r="11" spans="2:11" x14ac:dyDescent="0.25">
      <c r="E11" s="10" t="s">
        <v>54</v>
      </c>
      <c r="F11" s="8">
        <v>6217</v>
      </c>
      <c r="G11" s="8"/>
      <c r="H11" s="8">
        <v>4484</v>
      </c>
      <c r="I11" s="8"/>
      <c r="J11" s="8"/>
      <c r="K11" s="8">
        <v>10701</v>
      </c>
    </row>
    <row r="12" spans="2:11" x14ac:dyDescent="0.25">
      <c r="E12" s="10" t="s">
        <v>55</v>
      </c>
      <c r="F12" s="8">
        <v>10199</v>
      </c>
      <c r="G12" s="8">
        <v>4402</v>
      </c>
      <c r="H12" s="8">
        <v>2098</v>
      </c>
      <c r="I12" s="8">
        <v>3168</v>
      </c>
      <c r="J12" s="8">
        <v>4426</v>
      </c>
      <c r="K12" s="8">
        <v>24293</v>
      </c>
    </row>
    <row r="13" spans="2:11" x14ac:dyDescent="0.25">
      <c r="E13" s="10" t="s">
        <v>56</v>
      </c>
      <c r="F13" s="8">
        <v>18835</v>
      </c>
      <c r="G13" s="8">
        <v>15079</v>
      </c>
      <c r="H13" s="8">
        <v>12380</v>
      </c>
      <c r="I13" s="8">
        <v>13795</v>
      </c>
      <c r="J13" s="8">
        <v>884</v>
      </c>
      <c r="K13" s="8">
        <v>60973</v>
      </c>
    </row>
    <row r="14" spans="2:11" x14ac:dyDescent="0.25">
      <c r="E14" s="10" t="s">
        <v>57</v>
      </c>
      <c r="F14" s="8">
        <v>37082</v>
      </c>
      <c r="G14" s="8">
        <v>23387</v>
      </c>
      <c r="H14" s="8">
        <v>33607</v>
      </c>
      <c r="I14" s="8">
        <v>21894</v>
      </c>
      <c r="J14" s="8">
        <v>17097</v>
      </c>
      <c r="K14" s="8">
        <v>133067</v>
      </c>
    </row>
    <row r="15" spans="2:11" x14ac:dyDescent="0.25">
      <c r="E15" s="10" t="s">
        <v>58</v>
      </c>
      <c r="F15" s="8"/>
      <c r="G15" s="8">
        <v>14342</v>
      </c>
      <c r="H15" s="8">
        <v>22639</v>
      </c>
      <c r="I15" s="8">
        <v>33014</v>
      </c>
      <c r="J15" s="8">
        <v>41563</v>
      </c>
      <c r="K15" s="8">
        <v>111558</v>
      </c>
    </row>
    <row r="16" spans="2:11" x14ac:dyDescent="0.25">
      <c r="E16" s="10" t="s">
        <v>59</v>
      </c>
      <c r="F16" s="8">
        <v>4476</v>
      </c>
      <c r="G16" s="8">
        <v>1241</v>
      </c>
      <c r="H16" s="8">
        <v>5464</v>
      </c>
      <c r="I16" s="8">
        <v>5919</v>
      </c>
      <c r="J16" s="8">
        <v>15151</v>
      </c>
      <c r="K16" s="8">
        <v>32251</v>
      </c>
    </row>
    <row r="17" spans="5:11" x14ac:dyDescent="0.25">
      <c r="E17" s="10" t="s">
        <v>60</v>
      </c>
      <c r="F17" s="8"/>
      <c r="G17" s="8"/>
      <c r="H17" s="8"/>
      <c r="I17" s="8"/>
      <c r="J17" s="8">
        <v>6836</v>
      </c>
      <c r="K17" s="8">
        <v>6836</v>
      </c>
    </row>
    <row r="18" spans="5:11" x14ac:dyDescent="0.25">
      <c r="E18" s="10" t="s">
        <v>61</v>
      </c>
      <c r="F18" s="8"/>
      <c r="G18" s="8"/>
      <c r="H18" s="8"/>
      <c r="I18" s="8"/>
      <c r="J18" s="8">
        <v>3216</v>
      </c>
      <c r="K18" s="8">
        <v>3216</v>
      </c>
    </row>
    <row r="19" spans="5:11" x14ac:dyDescent="0.25">
      <c r="E19" s="7" t="s">
        <v>47</v>
      </c>
      <c r="F19" s="8">
        <v>76809</v>
      </c>
      <c r="G19" s="8">
        <v>68224</v>
      </c>
      <c r="H19" s="8">
        <v>81024</v>
      </c>
      <c r="I19" s="8">
        <v>78596</v>
      </c>
      <c r="J19" s="8">
        <v>90139</v>
      </c>
      <c r="K19" s="8">
        <v>394792</v>
      </c>
    </row>
  </sheetData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1186"/>
  <sheetViews>
    <sheetView tabSelected="1" zoomScale="85" zoomScaleNormal="85" workbookViewId="0">
      <selection activeCell="A229" sqref="A229:U610"/>
    </sheetView>
  </sheetViews>
  <sheetFormatPr defaultRowHeight="15" x14ac:dyDescent="0.25"/>
  <cols>
    <col min="1" max="1" width="29.85546875" customWidth="1"/>
    <col min="2" max="3" width="6.140625" customWidth="1"/>
    <col min="5" max="6" width="11.140625" customWidth="1"/>
    <col min="7" max="7" width="20" customWidth="1"/>
  </cols>
  <sheetData>
    <row r="1" spans="1:11" x14ac:dyDescent="0.25">
      <c r="A1" t="s">
        <v>71</v>
      </c>
      <c r="B1" t="s">
        <v>10</v>
      </c>
      <c r="C1" t="s">
        <v>0</v>
      </c>
      <c r="D1" s="1" t="s">
        <v>3</v>
      </c>
      <c r="E1" s="2" t="s">
        <v>1</v>
      </c>
      <c r="F1" s="2" t="s">
        <v>22</v>
      </c>
      <c r="G1" s="2" t="s">
        <v>2</v>
      </c>
      <c r="H1" s="2" t="s">
        <v>8</v>
      </c>
      <c r="I1" s="2" t="s">
        <v>9</v>
      </c>
      <c r="J1" s="2" t="s">
        <v>14</v>
      </c>
      <c r="K1" s="2" t="s">
        <v>21</v>
      </c>
    </row>
    <row r="2" spans="1:11" x14ac:dyDescent="0.25">
      <c r="A2" t="s">
        <v>246</v>
      </c>
      <c r="B2">
        <v>601</v>
      </c>
      <c r="C2">
        <v>48</v>
      </c>
      <c r="D2">
        <f>B2+C2</f>
        <v>649</v>
      </c>
      <c r="E2" s="3">
        <f>B2/(B2+C2)</f>
        <v>0.92604006163328201</v>
      </c>
      <c r="F2" s="3">
        <f>E2*K2 + 0.366*(1 - K2)</f>
        <v>0.43919944930123755</v>
      </c>
      <c r="G2" t="str">
        <f>INDEX(Cards!$B:$B, MATCH(A2,Cards!$A:$A,0))</f>
        <v>Battle for Zendikar</v>
      </c>
      <c r="H2" t="str">
        <f>INDEX(Cards!$C:$C, MATCH(A2,Cards!$A:$A,0))</f>
        <v>M</v>
      </c>
      <c r="I2">
        <f>INDEX(Cards!$D:$D, MATCH(A2,Cards!$A:$A,0))</f>
        <v>10</v>
      </c>
      <c r="J2">
        <f>INDEX(Cards!$E:$E, MATCH(A2,Cards!$A:$A,0))</f>
        <v>0</v>
      </c>
      <c r="K2">
        <f>INDEX(Data!$F:$F, MATCH(I2,Data!$A:$A,0))</f>
        <v>0.13070395194186851</v>
      </c>
    </row>
    <row r="3" spans="1:11" x14ac:dyDescent="0.25">
      <c r="A3" t="s">
        <v>278</v>
      </c>
      <c r="B3">
        <v>390</v>
      </c>
      <c r="C3">
        <v>155</v>
      </c>
      <c r="D3">
        <f>B3+C3</f>
        <v>545</v>
      </c>
      <c r="E3" s="3">
        <f>B3/(B3+C3)</f>
        <v>0.7155963302752294</v>
      </c>
      <c r="F3" s="3">
        <f>E3*K3 + 0.366*(1 - K3)</f>
        <v>0.43217206807625608</v>
      </c>
      <c r="G3" t="str">
        <f>INDEX(Cards!$B:$B, MATCH(A3,Cards!$A:$A,0))</f>
        <v>Battle for Zendikar</v>
      </c>
      <c r="H3" t="str">
        <f>INDEX(Cards!$C:$C, MATCH(A3,Cards!$A:$A,0))</f>
        <v>M</v>
      </c>
      <c r="I3">
        <f>INDEX(Cards!$D:$D, MATCH(A3,Cards!$A:$A,0))</f>
        <v>9</v>
      </c>
      <c r="J3">
        <f>INDEX(Cards!$E:$E, MATCH(A3,Cards!$A:$A,0))</f>
        <v>0</v>
      </c>
      <c r="K3">
        <f>INDEX(Data!$F:$F, MATCH(I3,Data!$A:$A,0))</f>
        <v>0.18928135779960911</v>
      </c>
    </row>
    <row r="4" spans="1:11" x14ac:dyDescent="0.25">
      <c r="A4" t="s">
        <v>197</v>
      </c>
      <c r="B4">
        <v>546</v>
      </c>
      <c r="C4">
        <v>239</v>
      </c>
      <c r="D4">
        <f>B4+C4</f>
        <v>785</v>
      </c>
      <c r="E4" s="3">
        <f>B4/(B4+C4)</f>
        <v>0.69554140127388531</v>
      </c>
      <c r="F4" s="3">
        <f>E4*K4 + 0.366*(1 - K4)</f>
        <v>0.4090723634749579</v>
      </c>
      <c r="G4" t="str">
        <f>INDEX(Cards!$B:$B, MATCH(A4,Cards!$A:$A,0))</f>
        <v>Battle for Zendikar</v>
      </c>
      <c r="H4" t="str">
        <f>INDEX(Cards!$C:$C, MATCH(A4,Cards!$A:$A,0))</f>
        <v>R</v>
      </c>
      <c r="I4">
        <f>INDEX(Cards!$D:$D, MATCH(A4,Cards!$A:$A,0))</f>
        <v>10</v>
      </c>
      <c r="J4">
        <f>INDEX(Cards!$E:$E, MATCH(A4,Cards!$A:$A,0))</f>
        <v>0</v>
      </c>
      <c r="K4">
        <f>INDEX(Data!$F:$F, MATCH(I4,Data!$A:$A,0))</f>
        <v>0.13070395194186851</v>
      </c>
    </row>
    <row r="5" spans="1:11" x14ac:dyDescent="0.25">
      <c r="A5" t="s">
        <v>272</v>
      </c>
      <c r="B5">
        <v>810</v>
      </c>
      <c r="C5">
        <v>363</v>
      </c>
      <c r="D5">
        <f>B5+C5</f>
        <v>1173</v>
      </c>
      <c r="E5" s="3">
        <f>B5/(B5+C5)</f>
        <v>0.69053708439897699</v>
      </c>
      <c r="F5" s="3">
        <f>E5*K5 + 0.366*(1 - K5)</f>
        <v>0.67532354392020644</v>
      </c>
      <c r="G5" t="str">
        <f>INDEX(Cards!$B:$B, MATCH(A5,Cards!$A:$A,0))</f>
        <v>Battle for Zendikar</v>
      </c>
      <c r="H5" t="str">
        <f>INDEX(Cards!$C:$C, MATCH(A5,Cards!$A:$A,0))</f>
        <v>M</v>
      </c>
      <c r="I5">
        <f>INDEX(Cards!$D:$D, MATCH(A5,Cards!$A:$A,0))</f>
        <v>4</v>
      </c>
      <c r="J5" t="str">
        <f>INDEX(Cards!$E:$E, MATCH(A5,Cards!$A:$A,0))</f>
        <v>White</v>
      </c>
      <c r="K5">
        <f>INDEX(Data!$F:$F, MATCH(I5,Data!$A:$A,0))</f>
        <v>0.95312233575110483</v>
      </c>
    </row>
    <row r="6" spans="1:11" x14ac:dyDescent="0.25">
      <c r="A6" t="s">
        <v>203</v>
      </c>
      <c r="B6">
        <v>797</v>
      </c>
      <c r="C6">
        <v>363</v>
      </c>
      <c r="D6">
        <f>B6+C6</f>
        <v>1160</v>
      </c>
      <c r="E6" s="3">
        <f>B6/(B6+C6)</f>
        <v>0.68706896551724139</v>
      </c>
      <c r="F6" s="3">
        <f>E6*K6 + 0.366*(1 - K6)</f>
        <v>0.64503239183912719</v>
      </c>
      <c r="G6" t="str">
        <f>INDEX(Cards!$B:$B, MATCH(A6,Cards!$A:$A,0))</f>
        <v>Battle for Zendikar</v>
      </c>
      <c r="H6" t="str">
        <f>INDEX(Cards!$C:$C, MATCH(A6,Cards!$A:$A,0))</f>
        <v>M</v>
      </c>
      <c r="I6">
        <f>INDEX(Cards!$D:$D, MATCH(A6,Cards!$A:$A,0))</f>
        <v>5</v>
      </c>
      <c r="J6" t="str">
        <f>INDEX(Cards!$E:$E, MATCH(A6,Cards!$A:$A,0))</f>
        <v>Black</v>
      </c>
      <c r="K6">
        <f>INDEX(Data!$F:$F, MATCH(I6,Data!$A:$A,0))</f>
        <v>0.86907307091984609</v>
      </c>
    </row>
    <row r="7" spans="1:11" x14ac:dyDescent="0.25">
      <c r="A7" t="s">
        <v>270</v>
      </c>
      <c r="B7">
        <v>962</v>
      </c>
      <c r="C7">
        <v>452</v>
      </c>
      <c r="D7">
        <f>B7+C7</f>
        <v>1414</v>
      </c>
      <c r="E7" s="3">
        <f>B7/(B7+C7)</f>
        <v>0.68033946251768029</v>
      </c>
      <c r="F7" s="3">
        <f>E7*K7 + 0.366*(1 - K7)</f>
        <v>0.52097012601686821</v>
      </c>
      <c r="G7" t="str">
        <f>INDEX(Cards!$B:$B, MATCH(A7,Cards!$A:$A,0))</f>
        <v>Battle for Zendikar</v>
      </c>
      <c r="H7" t="str">
        <f>INDEX(Cards!$C:$C, MATCH(A7,Cards!$A:$A,0))</f>
        <v>R</v>
      </c>
      <c r="I7">
        <f>INDEX(Cards!$D:$D, MATCH(A7,Cards!$A:$A,0))</f>
        <v>7</v>
      </c>
      <c r="J7">
        <f>INDEX(Cards!$E:$E, MATCH(A7,Cards!$A:$A,0))</f>
        <v>0</v>
      </c>
      <c r="K7">
        <f>INDEX(Data!$F:$F, MATCH(I7,Data!$A:$A,0))</f>
        <v>0.49300245274852122</v>
      </c>
    </row>
    <row r="8" spans="1:11" x14ac:dyDescent="0.25">
      <c r="A8" t="s">
        <v>213</v>
      </c>
      <c r="B8">
        <v>1908</v>
      </c>
      <c r="C8">
        <v>934</v>
      </c>
      <c r="D8">
        <f>B8+C8</f>
        <v>2842</v>
      </c>
      <c r="E8" s="3">
        <f>B8/(B8+C8)</f>
        <v>0.67135819845179456</v>
      </c>
      <c r="F8" s="3">
        <f>E8*K8 + 0.366*(1 - K8)</f>
        <v>0.5820829496553398</v>
      </c>
      <c r="G8" t="str">
        <f>INDEX(Cards!$B:$B, MATCH(A8,Cards!$A:$A,0))</f>
        <v>Battle for Zendikar</v>
      </c>
      <c r="H8" t="str">
        <f>INDEX(Cards!$C:$C, MATCH(A8,Cards!$A:$A,0))</f>
        <v>R</v>
      </c>
      <c r="I8">
        <f>INDEX(Cards!$D:$D, MATCH(A8,Cards!$A:$A,0))</f>
        <v>6</v>
      </c>
      <c r="J8">
        <f>INDEX(Cards!$E:$E, MATCH(A8,Cards!$A:$A,0))</f>
        <v>0</v>
      </c>
      <c r="K8">
        <f>INDEX(Data!$F:$F, MATCH(I8,Data!$A:$A,0))</f>
        <v>0.70763762280137965</v>
      </c>
    </row>
    <row r="9" spans="1:11" x14ac:dyDescent="0.25">
      <c r="A9" t="s">
        <v>190</v>
      </c>
      <c r="B9">
        <v>3558</v>
      </c>
      <c r="C9">
        <v>1797</v>
      </c>
      <c r="D9">
        <f>B9+C9</f>
        <v>5355</v>
      </c>
      <c r="E9" s="3">
        <f>B9/(B9+C9)</f>
        <v>0.66442577030812322</v>
      </c>
      <c r="F9" s="3">
        <f>E9*K9 + 0.366*(1 - K9)</f>
        <v>0.66022970223752719</v>
      </c>
      <c r="G9" t="str">
        <f>INDEX(Cards!$B:$B, MATCH(A9,Cards!$A:$A,0))</f>
        <v>Battle for Zendikar</v>
      </c>
      <c r="H9" t="str">
        <f>INDEX(Cards!$C:$C, MATCH(A9,Cards!$A:$A,0))</f>
        <v>U</v>
      </c>
      <c r="I9">
        <f>INDEX(Cards!$D:$D, MATCH(A9,Cards!$A:$A,0))</f>
        <v>3</v>
      </c>
      <c r="J9" t="str">
        <f>INDEX(Cards!$E:$E, MATCH(A9,Cards!$A:$A,0))</f>
        <v>White/Blue</v>
      </c>
      <c r="K9">
        <f>INDEX(Data!$F:$F, MATCH(I9,Data!$A:$A,0))</f>
        <v>0.98593932398578177</v>
      </c>
    </row>
    <row r="10" spans="1:11" x14ac:dyDescent="0.25">
      <c r="A10" t="s">
        <v>78</v>
      </c>
      <c r="B10">
        <v>3399</v>
      </c>
      <c r="C10">
        <v>1736</v>
      </c>
      <c r="D10">
        <f>B10+C10</f>
        <v>5135</v>
      </c>
      <c r="E10" s="3">
        <f>B10/(B10+C10)</f>
        <v>0.66192794547224931</v>
      </c>
      <c r="F10" s="3">
        <f>E10*K10 + 0.366*(1 - K10)</f>
        <v>0.57540974785447885</v>
      </c>
      <c r="G10" t="str">
        <f>INDEX(Cards!$B:$B, MATCH(A10,Cards!$A:$A,0))</f>
        <v>Battle for Zendikar</v>
      </c>
      <c r="H10" t="str">
        <f>INDEX(Cards!$C:$C, MATCH(A10,Cards!$A:$A,0))</f>
        <v>U</v>
      </c>
      <c r="I10">
        <f>INDEX(Cards!$D:$D, MATCH(A10,Cards!$A:$A,0))</f>
        <v>6</v>
      </c>
      <c r="J10">
        <f>INDEX(Cards!$E:$E, MATCH(A10,Cards!$A:$A,0))</f>
        <v>0</v>
      </c>
      <c r="K10">
        <f>INDEX(Data!$F:$F, MATCH(I10,Data!$A:$A,0))</f>
        <v>0.70763762280137965</v>
      </c>
    </row>
    <row r="11" spans="1:11" x14ac:dyDescent="0.25">
      <c r="A11" t="s">
        <v>204</v>
      </c>
      <c r="B11">
        <v>402</v>
      </c>
      <c r="C11">
        <v>206</v>
      </c>
      <c r="D11">
        <f>B11+C11</f>
        <v>608</v>
      </c>
      <c r="E11" s="3">
        <f>B11/(B11+C11)</f>
        <v>0.66118421052631582</v>
      </c>
      <c r="F11" s="3">
        <f>E11*K11 + 0.366*(1 - K11)</f>
        <v>0.5115265398021096</v>
      </c>
      <c r="G11" t="str">
        <f>INDEX(Cards!$B:$B, MATCH(A11,Cards!$A:$A,0))</f>
        <v>Battle for Zendikar</v>
      </c>
      <c r="H11" t="str">
        <f>INDEX(Cards!$C:$C, MATCH(A11,Cards!$A:$A,0))</f>
        <v>M</v>
      </c>
      <c r="I11">
        <f>INDEX(Cards!$D:$D, MATCH(A11,Cards!$A:$A,0))</f>
        <v>7</v>
      </c>
      <c r="J11" t="str">
        <f>INDEX(Cards!$E:$E, MATCH(A11,Cards!$A:$A,0))</f>
        <v>Red/Green</v>
      </c>
      <c r="K11">
        <f>INDEX(Data!$F:$F, MATCH(I11,Data!$A:$A,0))</f>
        <v>0.49300245274852122</v>
      </c>
    </row>
    <row r="12" spans="1:11" x14ac:dyDescent="0.25">
      <c r="A12" t="s">
        <v>205</v>
      </c>
      <c r="B12">
        <v>2641</v>
      </c>
      <c r="C12">
        <v>1381</v>
      </c>
      <c r="D12">
        <f>B12+C12</f>
        <v>4022</v>
      </c>
      <c r="E12" s="3">
        <f>B12/(B12+C12)</f>
        <v>0.65663848831427152</v>
      </c>
      <c r="F12" s="3">
        <f>E12*K12 + 0.366*(1 - K12)</f>
        <v>0.65255191469282237</v>
      </c>
      <c r="G12" t="str">
        <f>INDEX(Cards!$B:$B, MATCH(A12,Cards!$A:$A,0))</f>
        <v>Battle for Zendikar</v>
      </c>
      <c r="H12" t="str">
        <f>INDEX(Cards!$C:$C, MATCH(A12,Cards!$A:$A,0))</f>
        <v>C</v>
      </c>
      <c r="I12">
        <f>INDEX(Cards!$D:$D, MATCH(A12,Cards!$A:$A,0))</f>
        <v>3</v>
      </c>
      <c r="J12">
        <f>INDEX(Cards!$E:$E, MATCH(A12,Cards!$A:$A,0))</f>
        <v>0</v>
      </c>
      <c r="K12">
        <f>INDEX(Data!$F:$F, MATCH(I12,Data!$A:$A,0))</f>
        <v>0.98593932398578177</v>
      </c>
    </row>
    <row r="13" spans="1:11" x14ac:dyDescent="0.25">
      <c r="A13" t="s">
        <v>288</v>
      </c>
      <c r="B13">
        <v>596</v>
      </c>
      <c r="C13">
        <v>317</v>
      </c>
      <c r="D13">
        <f>B13+C13</f>
        <v>913</v>
      </c>
      <c r="E13" s="3">
        <f>B13/(B13+C13)</f>
        <v>0.65279299014238779</v>
      </c>
      <c r="F13" s="3">
        <f>E13*K13 + 0.366*(1 - K13)</f>
        <v>0.56894550978045877</v>
      </c>
      <c r="G13" t="str">
        <f>INDEX(Cards!$B:$B, MATCH(A13,Cards!$A:$A,0))</f>
        <v>Battle for Zendikar</v>
      </c>
      <c r="H13" t="str">
        <f>INDEX(Cards!$C:$C, MATCH(A13,Cards!$A:$A,0))</f>
        <v>R</v>
      </c>
      <c r="I13">
        <f>INDEX(Cards!$D:$D, MATCH(A13,Cards!$A:$A,0))</f>
        <v>6</v>
      </c>
      <c r="J13">
        <f>INDEX(Cards!$E:$E, MATCH(A13,Cards!$A:$A,0))</f>
        <v>0</v>
      </c>
      <c r="K13">
        <f>INDEX(Data!$F:$F, MATCH(I13,Data!$A:$A,0))</f>
        <v>0.70763762280137965</v>
      </c>
    </row>
    <row r="14" spans="1:11" x14ac:dyDescent="0.25">
      <c r="A14" t="s">
        <v>165</v>
      </c>
      <c r="B14">
        <v>2246</v>
      </c>
      <c r="C14">
        <v>1209</v>
      </c>
      <c r="D14">
        <f>B14+C14</f>
        <v>3455</v>
      </c>
      <c r="E14" s="3">
        <f>B14/(B14+C14)</f>
        <v>0.6500723589001447</v>
      </c>
      <c r="F14" s="3">
        <f>E14*K14 + 0.366*(1 - K14)</f>
        <v>0.45394055448854576</v>
      </c>
      <c r="G14" t="str">
        <f>INDEX(Cards!$B:$B, MATCH(A14,Cards!$A:$A,0))</f>
        <v>Battle for Zendikar</v>
      </c>
      <c r="H14" t="str">
        <f>INDEX(Cards!$C:$C, MATCH(A14,Cards!$A:$A,0))</f>
        <v>U</v>
      </c>
      <c r="I14">
        <f>INDEX(Cards!$D:$D, MATCH(A14,Cards!$A:$A,0))</f>
        <v>8</v>
      </c>
      <c r="J14">
        <f>INDEX(Cards!$E:$E, MATCH(A14,Cards!$A:$A,0))</f>
        <v>0</v>
      </c>
      <c r="K14">
        <f>INDEX(Data!$F:$F, MATCH(I14,Data!$A:$A,0))</f>
        <v>0.30957096575333493</v>
      </c>
    </row>
    <row r="15" spans="1:11" x14ac:dyDescent="0.25">
      <c r="A15" t="s">
        <v>103</v>
      </c>
      <c r="B15">
        <v>923</v>
      </c>
      <c r="C15">
        <v>502</v>
      </c>
      <c r="D15">
        <f>B15+C15</f>
        <v>1425</v>
      </c>
      <c r="E15" s="3">
        <f>B15/(B15+C15)</f>
        <v>0.64771929824561403</v>
      </c>
      <c r="F15" s="3">
        <f>E15*K15 + 0.366*(1 - K15)</f>
        <v>0.56535517450779915</v>
      </c>
      <c r="G15" t="str">
        <f>INDEX(Cards!$B:$B, MATCH(A15,Cards!$A:$A,0))</f>
        <v>Battle for Zendikar</v>
      </c>
      <c r="H15" t="str">
        <f>INDEX(Cards!$C:$C, MATCH(A15,Cards!$A:$A,0))</f>
        <v>M</v>
      </c>
      <c r="I15">
        <f>INDEX(Cards!$D:$D, MATCH(A15,Cards!$A:$A,0))</f>
        <v>6</v>
      </c>
      <c r="J15">
        <f>INDEX(Cards!$E:$E, MATCH(A15,Cards!$A:$A,0))</f>
        <v>0</v>
      </c>
      <c r="K15">
        <f>INDEX(Data!$F:$F, MATCH(I15,Data!$A:$A,0))</f>
        <v>0.70763762280137965</v>
      </c>
    </row>
    <row r="16" spans="1:11" x14ac:dyDescent="0.25">
      <c r="A16" t="s">
        <v>234</v>
      </c>
      <c r="B16">
        <v>3476</v>
      </c>
      <c r="C16">
        <v>1980</v>
      </c>
      <c r="D16">
        <f>B16+C16</f>
        <v>5456</v>
      </c>
      <c r="E16" s="3">
        <f>B16/(B16+C16)</f>
        <v>0.63709677419354838</v>
      </c>
      <c r="F16" s="3">
        <f>E16*K16 + 0.366*(1 - K16)</f>
        <v>0.55783827683944498</v>
      </c>
      <c r="G16" t="str">
        <f>INDEX(Cards!$B:$B, MATCH(A16,Cards!$A:$A,0))</f>
        <v>Battle for Zendikar</v>
      </c>
      <c r="H16" t="str">
        <f>INDEX(Cards!$C:$C, MATCH(A16,Cards!$A:$A,0))</f>
        <v>U</v>
      </c>
      <c r="I16">
        <f>INDEX(Cards!$D:$D, MATCH(A16,Cards!$A:$A,0))</f>
        <v>6</v>
      </c>
      <c r="J16" t="str">
        <f>INDEX(Cards!$E:$E, MATCH(A16,Cards!$A:$A,0))</f>
        <v>White</v>
      </c>
      <c r="K16">
        <f>INDEX(Data!$F:$F, MATCH(I16,Data!$A:$A,0))</f>
        <v>0.70763762280137965</v>
      </c>
    </row>
    <row r="17" spans="1:11" x14ac:dyDescent="0.25">
      <c r="A17" t="s">
        <v>241</v>
      </c>
      <c r="B17">
        <v>1319</v>
      </c>
      <c r="C17">
        <v>759</v>
      </c>
      <c r="D17">
        <f>B17+C17</f>
        <v>2078</v>
      </c>
      <c r="E17" s="3">
        <f>B17/(B17+C17)</f>
        <v>0.63474494706448503</v>
      </c>
      <c r="F17" s="3">
        <f>E17*K17 + 0.366*(1 - K17)</f>
        <v>0.59955899643952348</v>
      </c>
      <c r="G17" t="str">
        <f>INDEX(Cards!$B:$B, MATCH(A17,Cards!$A:$A,0))</f>
        <v>Battle for Zendikar</v>
      </c>
      <c r="H17" t="str">
        <f>INDEX(Cards!$C:$C, MATCH(A17,Cards!$A:$A,0))</f>
        <v>R</v>
      </c>
      <c r="I17">
        <f>INDEX(Cards!$D:$D, MATCH(A17,Cards!$A:$A,0))</f>
        <v>5</v>
      </c>
      <c r="J17" t="str">
        <f>INDEX(Cards!$E:$E, MATCH(A17,Cards!$A:$A,0))</f>
        <v>Blue</v>
      </c>
      <c r="K17">
        <f>INDEX(Data!$F:$F, MATCH(I17,Data!$A:$A,0))</f>
        <v>0.86907307091984609</v>
      </c>
    </row>
    <row r="18" spans="1:11" x14ac:dyDescent="0.25">
      <c r="A18" t="s">
        <v>255</v>
      </c>
      <c r="B18">
        <v>1787</v>
      </c>
      <c r="C18">
        <v>1030</v>
      </c>
      <c r="D18">
        <f>B18+C18</f>
        <v>2817</v>
      </c>
      <c r="E18" s="3">
        <f>B18/(B18+C18)</f>
        <v>0.63436279730209444</v>
      </c>
      <c r="F18" s="3">
        <f>E18*K18 + 0.366*(1 - K18)</f>
        <v>0.59922688037197147</v>
      </c>
      <c r="G18" t="str">
        <f>INDEX(Cards!$B:$B, MATCH(A18,Cards!$A:$A,0))</f>
        <v>Battle for Zendikar</v>
      </c>
      <c r="H18" t="str">
        <f>INDEX(Cards!$C:$C, MATCH(A18,Cards!$A:$A,0))</f>
        <v>R</v>
      </c>
      <c r="I18">
        <f>INDEX(Cards!$D:$D, MATCH(A18,Cards!$A:$A,0))</f>
        <v>5</v>
      </c>
      <c r="J18" t="str">
        <f>INDEX(Cards!$E:$E, MATCH(A18,Cards!$A:$A,0))</f>
        <v>Blue</v>
      </c>
      <c r="K18">
        <f>INDEX(Data!$F:$F, MATCH(I18,Data!$A:$A,0))</f>
        <v>0.86907307091984609</v>
      </c>
    </row>
    <row r="19" spans="1:11" x14ac:dyDescent="0.25">
      <c r="A19" t="s">
        <v>211</v>
      </c>
      <c r="B19">
        <v>1065</v>
      </c>
      <c r="C19">
        <v>623</v>
      </c>
      <c r="D19">
        <f>B19+C19</f>
        <v>1688</v>
      </c>
      <c r="E19" s="3">
        <f>B19/(B19+C19)</f>
        <v>0.63092417061611372</v>
      </c>
      <c r="F19" s="3">
        <f>E19*K19 + 0.366*(1 - K19)</f>
        <v>0.49660826590611179</v>
      </c>
      <c r="G19" t="str">
        <f>INDEX(Cards!$B:$B, MATCH(A19,Cards!$A:$A,0))</f>
        <v>Battle for Zendikar</v>
      </c>
      <c r="H19" t="str">
        <f>INDEX(Cards!$C:$C, MATCH(A19,Cards!$A:$A,0))</f>
        <v>R</v>
      </c>
      <c r="I19">
        <f>INDEX(Cards!$D:$D, MATCH(A19,Cards!$A:$A,0))</f>
        <v>7</v>
      </c>
      <c r="J19" t="str">
        <f>INDEX(Cards!$E:$E, MATCH(A19,Cards!$A:$A,0))</f>
        <v>White</v>
      </c>
      <c r="K19">
        <f>INDEX(Data!$F:$F, MATCH(I19,Data!$A:$A,0))</f>
        <v>0.49300245274852122</v>
      </c>
    </row>
    <row r="20" spans="1:11" x14ac:dyDescent="0.25">
      <c r="A20" t="s">
        <v>170</v>
      </c>
      <c r="B20">
        <v>2723</v>
      </c>
      <c r="C20">
        <v>1597</v>
      </c>
      <c r="D20">
        <f>B20+C20</f>
        <v>4320</v>
      </c>
      <c r="E20" s="3">
        <f>B20/(B20+C20)</f>
        <v>0.63032407407407409</v>
      </c>
      <c r="F20" s="3">
        <f>E20*K20 + 0.366*(1 - K20)</f>
        <v>0.59571693477360044</v>
      </c>
      <c r="G20" t="str">
        <f>INDEX(Cards!$B:$B, MATCH(A20,Cards!$A:$A,0))</f>
        <v>Battle for Zendikar</v>
      </c>
      <c r="H20" t="str">
        <f>INDEX(Cards!$C:$C, MATCH(A20,Cards!$A:$A,0))</f>
        <v>U</v>
      </c>
      <c r="I20">
        <f>INDEX(Cards!$D:$D, MATCH(A20,Cards!$A:$A,0))</f>
        <v>5</v>
      </c>
      <c r="J20" t="str">
        <f>INDEX(Cards!$E:$E, MATCH(A20,Cards!$A:$A,0))</f>
        <v>Green</v>
      </c>
      <c r="K20">
        <f>INDEX(Data!$F:$F, MATCH(I20,Data!$A:$A,0))</f>
        <v>0.86907307091984609</v>
      </c>
    </row>
    <row r="21" spans="1:11" x14ac:dyDescent="0.25">
      <c r="A21" t="s">
        <v>95</v>
      </c>
      <c r="B21">
        <v>850</v>
      </c>
      <c r="C21">
        <v>504</v>
      </c>
      <c r="D21">
        <f>B21+C21</f>
        <v>1354</v>
      </c>
      <c r="E21" s="3">
        <f>B21/(B21+C21)</f>
        <v>0.62776957163958647</v>
      </c>
      <c r="F21" s="3">
        <f>E21*K21 + 0.366*(1 - K21)</f>
        <v>0.62776957163958647</v>
      </c>
      <c r="G21" t="str">
        <f>INDEX(Cards!$B:$B, MATCH(A21,Cards!$A:$A,0))</f>
        <v>Battle for Zendikar</v>
      </c>
      <c r="H21" t="str">
        <f>INDEX(Cards!$C:$C, MATCH(A21,Cards!$A:$A,0))</f>
        <v>M</v>
      </c>
      <c r="I21">
        <f>INDEX(Cards!$D:$D, MATCH(A21,Cards!$A:$A,0))</f>
        <v>1</v>
      </c>
      <c r="J21" t="str">
        <f>INDEX(Cards!$E:$E, MATCH(A21,Cards!$A:$A,0))</f>
        <v>Red</v>
      </c>
      <c r="K21">
        <f>INDEX(Data!$F:$F, MATCH(I21,Data!$A:$A,0))</f>
        <v>0.99999999999999978</v>
      </c>
    </row>
    <row r="22" spans="1:11" x14ac:dyDescent="0.25">
      <c r="A22" t="s">
        <v>212</v>
      </c>
      <c r="B22">
        <v>1409</v>
      </c>
      <c r="C22">
        <v>841</v>
      </c>
      <c r="D22">
        <f>B22+C22</f>
        <v>2250</v>
      </c>
      <c r="E22" s="3">
        <f>B22/(B22+C22)</f>
        <v>0.62622222222222224</v>
      </c>
      <c r="F22" s="3">
        <f>E22*K22 + 0.366*(1 - K22)</f>
        <v>0.59215212578825327</v>
      </c>
      <c r="G22" t="str">
        <f>INDEX(Cards!$B:$B, MATCH(A22,Cards!$A:$A,0))</f>
        <v>Battle for Zendikar</v>
      </c>
      <c r="H22" t="str">
        <f>INDEX(Cards!$C:$C, MATCH(A22,Cards!$A:$A,0))</f>
        <v>R</v>
      </c>
      <c r="I22">
        <f>INDEX(Cards!$D:$D, MATCH(A22,Cards!$A:$A,0))</f>
        <v>5</v>
      </c>
      <c r="J22" t="str">
        <f>INDEX(Cards!$E:$E, MATCH(A22,Cards!$A:$A,0))</f>
        <v>Blue</v>
      </c>
      <c r="K22">
        <f>INDEX(Data!$F:$F, MATCH(I22,Data!$A:$A,0))</f>
        <v>0.86907307091984609</v>
      </c>
    </row>
    <row r="23" spans="1:11" x14ac:dyDescent="0.25">
      <c r="A23" t="s">
        <v>187</v>
      </c>
      <c r="B23">
        <v>3908</v>
      </c>
      <c r="C23">
        <v>2354</v>
      </c>
      <c r="D23">
        <f>B23+C23</f>
        <v>6262</v>
      </c>
      <c r="E23" s="3">
        <f>B23/(B23+C23)</f>
        <v>0.62408176301501117</v>
      </c>
      <c r="F23" s="3">
        <f>E23*K23 + 0.366*(1 - K23)</f>
        <v>0.62045295896007879</v>
      </c>
      <c r="G23" t="str">
        <f>INDEX(Cards!$B:$B, MATCH(A23,Cards!$A:$A,0))</f>
        <v>Battle for Zendikar</v>
      </c>
      <c r="H23" t="str">
        <f>INDEX(Cards!$C:$C, MATCH(A23,Cards!$A:$A,0))</f>
        <v>U</v>
      </c>
      <c r="I23">
        <f>INDEX(Cards!$D:$D, MATCH(A23,Cards!$A:$A,0))</f>
        <v>3</v>
      </c>
      <c r="J23" t="str">
        <f>INDEX(Cards!$E:$E, MATCH(A23,Cards!$A:$A,0))</f>
        <v>White/Black</v>
      </c>
      <c r="K23">
        <f>INDEX(Data!$F:$F, MATCH(I23,Data!$A:$A,0))</f>
        <v>0.98593932398578177</v>
      </c>
    </row>
    <row r="24" spans="1:11" x14ac:dyDescent="0.25">
      <c r="A24" t="s">
        <v>295</v>
      </c>
      <c r="B24">
        <v>623</v>
      </c>
      <c r="C24">
        <v>378</v>
      </c>
      <c r="D24">
        <f>B24+C24</f>
        <v>1001</v>
      </c>
      <c r="E24" s="3">
        <f>B24/(B24+C24)</f>
        <v>0.6223776223776224</v>
      </c>
      <c r="F24" s="3">
        <f>E24*K24 + 0.366*(1 - K24)</f>
        <v>0.62174206709071156</v>
      </c>
      <c r="G24" t="str">
        <f>INDEX(Cards!$B:$B, MATCH(A24,Cards!$A:$A,0))</f>
        <v>Battle for Zendikar</v>
      </c>
      <c r="H24" t="str">
        <f>INDEX(Cards!$C:$C, MATCH(A24,Cards!$A:$A,0))</f>
        <v>M</v>
      </c>
      <c r="I24">
        <f>INDEX(Cards!$D:$D, MATCH(A24,Cards!$A:$A,0))</f>
        <v>2</v>
      </c>
      <c r="J24" t="str">
        <f>INDEX(Cards!$E:$E, MATCH(A24,Cards!$A:$A,0))</f>
        <v>White</v>
      </c>
      <c r="K24">
        <f>INDEX(Data!$F:$F, MATCH(I24,Data!$A:$A,0))</f>
        <v>0.99752101887435873</v>
      </c>
    </row>
    <row r="25" spans="1:11" x14ac:dyDescent="0.25">
      <c r="A25" t="s">
        <v>123</v>
      </c>
      <c r="B25">
        <v>772</v>
      </c>
      <c r="C25">
        <v>469</v>
      </c>
      <c r="D25">
        <f>B25+C25</f>
        <v>1241</v>
      </c>
      <c r="E25" s="3">
        <f>B25/(B25+C25)</f>
        <v>0.62207896857373091</v>
      </c>
      <c r="F25" s="3">
        <f>E25*K25 + 0.366*(1 - K25)</f>
        <v>0.61007458466372821</v>
      </c>
      <c r="G25" t="str">
        <f>INDEX(Cards!$B:$B, MATCH(A25,Cards!$A:$A,0))</f>
        <v>Battle for Zendikar</v>
      </c>
      <c r="H25" t="str">
        <f>INDEX(Cards!$C:$C, MATCH(A25,Cards!$A:$A,0))</f>
        <v>M</v>
      </c>
      <c r="I25">
        <f>INDEX(Cards!$D:$D, MATCH(A25,Cards!$A:$A,0))</f>
        <v>4</v>
      </c>
      <c r="J25" t="str">
        <f>INDEX(Cards!$E:$E, MATCH(A25,Cards!$A:$A,0))</f>
        <v>Red</v>
      </c>
      <c r="K25">
        <f>INDEX(Data!$F:$F, MATCH(I25,Data!$A:$A,0))</f>
        <v>0.95312233575110483</v>
      </c>
    </row>
    <row r="26" spans="1:11" x14ac:dyDescent="0.25">
      <c r="A26" t="s">
        <v>186</v>
      </c>
      <c r="B26">
        <v>715</v>
      </c>
      <c r="C26">
        <v>439</v>
      </c>
      <c r="D26">
        <f>B26+C26</f>
        <v>1154</v>
      </c>
      <c r="E26" s="3">
        <f>B26/(B26+C26)</f>
        <v>0.61958405545927209</v>
      </c>
      <c r="F26" s="3">
        <f>E26*K26 + 0.366*(1 - K26)</f>
        <v>0.5454456181855325</v>
      </c>
      <c r="G26" t="str">
        <f>INDEX(Cards!$B:$B, MATCH(A26,Cards!$A:$A,0))</f>
        <v>Battle for Zendikar</v>
      </c>
      <c r="H26" t="str">
        <f>INDEX(Cards!$C:$C, MATCH(A26,Cards!$A:$A,0))</f>
        <v>M</v>
      </c>
      <c r="I26">
        <f>INDEX(Cards!$D:$D, MATCH(A26,Cards!$A:$A,0))</f>
        <v>6</v>
      </c>
      <c r="J26">
        <f>INDEX(Cards!$E:$E, MATCH(A26,Cards!$A:$A,0))</f>
        <v>0</v>
      </c>
      <c r="K26">
        <f>INDEX(Data!$F:$F, MATCH(I26,Data!$A:$A,0))</f>
        <v>0.70763762280137965</v>
      </c>
    </row>
    <row r="27" spans="1:11" x14ac:dyDescent="0.25">
      <c r="A27" t="s">
        <v>233</v>
      </c>
      <c r="B27">
        <v>2733</v>
      </c>
      <c r="C27">
        <v>1709</v>
      </c>
      <c r="D27">
        <f>B27+C27</f>
        <v>4442</v>
      </c>
      <c r="E27" s="3">
        <f>B27/(B27+C27)</f>
        <v>0.61526339486717696</v>
      </c>
      <c r="F27" s="3">
        <f>E27*K27 + 0.366*(1 - K27)</f>
        <v>0.60357850913305366</v>
      </c>
      <c r="G27" t="str">
        <f>INDEX(Cards!$B:$B, MATCH(A27,Cards!$A:$A,0))</f>
        <v>Battle for Zendikar</v>
      </c>
      <c r="H27" t="str">
        <f>INDEX(Cards!$C:$C, MATCH(A27,Cards!$A:$A,0))</f>
        <v>U</v>
      </c>
      <c r="I27">
        <f>INDEX(Cards!$D:$D, MATCH(A27,Cards!$A:$A,0))</f>
        <v>4</v>
      </c>
      <c r="J27">
        <f>INDEX(Cards!$E:$E, MATCH(A27,Cards!$A:$A,0))</f>
        <v>0</v>
      </c>
      <c r="K27">
        <f>INDEX(Data!$F:$F, MATCH(I27,Data!$A:$A,0))</f>
        <v>0.95312233575110483</v>
      </c>
    </row>
    <row r="28" spans="1:11" x14ac:dyDescent="0.25">
      <c r="A28" t="s">
        <v>249</v>
      </c>
      <c r="B28">
        <v>1254</v>
      </c>
      <c r="C28">
        <v>795</v>
      </c>
      <c r="D28">
        <f>B28+C28</f>
        <v>2049</v>
      </c>
      <c r="E28" s="3">
        <f>B28/(B28+C28)</f>
        <v>0.61200585651537331</v>
      </c>
      <c r="F28" s="3">
        <f>E28*K28 + 0.366*(1 - K28)</f>
        <v>0.60854684786931035</v>
      </c>
      <c r="G28" t="str">
        <f>INDEX(Cards!$B:$B, MATCH(A28,Cards!$A:$A,0))</f>
        <v>Battle for Zendikar</v>
      </c>
      <c r="H28" t="str">
        <f>INDEX(Cards!$C:$C, MATCH(A28,Cards!$A:$A,0))</f>
        <v>R</v>
      </c>
      <c r="I28">
        <f>INDEX(Cards!$D:$D, MATCH(A28,Cards!$A:$A,0))</f>
        <v>3</v>
      </c>
      <c r="J28" t="str">
        <f>INDEX(Cards!$E:$E, MATCH(A28,Cards!$A:$A,0))</f>
        <v>Blue</v>
      </c>
      <c r="K28">
        <f>INDEX(Data!$F:$F, MATCH(I28,Data!$A:$A,0))</f>
        <v>0.98593932398578177</v>
      </c>
    </row>
    <row r="29" spans="1:11" x14ac:dyDescent="0.25">
      <c r="A29" t="s">
        <v>145</v>
      </c>
      <c r="B29">
        <v>5095</v>
      </c>
      <c r="C29">
        <v>3265</v>
      </c>
      <c r="D29">
        <f>B29+C29</f>
        <v>8360</v>
      </c>
      <c r="E29" s="3">
        <f>B29/(B29+C29)</f>
        <v>0.60944976076555024</v>
      </c>
      <c r="F29" s="3">
        <f>E29*K29 + 0.366*(1 - K29)</f>
        <v>0.48602132917845697</v>
      </c>
      <c r="G29" t="str">
        <f>INDEX(Cards!$B:$B, MATCH(A29,Cards!$A:$A,0))</f>
        <v>Battle for Zendikar</v>
      </c>
      <c r="H29" t="str">
        <f>INDEX(Cards!$C:$C, MATCH(A29,Cards!$A:$A,0))</f>
        <v>C</v>
      </c>
      <c r="I29">
        <f>INDEX(Cards!$D:$D, MATCH(A29,Cards!$A:$A,0))</f>
        <v>7</v>
      </c>
      <c r="J29">
        <f>INDEX(Cards!$E:$E, MATCH(A29,Cards!$A:$A,0))</f>
        <v>0</v>
      </c>
      <c r="K29">
        <f>INDEX(Data!$F:$F, MATCH(I29,Data!$A:$A,0))</f>
        <v>0.49300245274852122</v>
      </c>
    </row>
    <row r="30" spans="1:11" x14ac:dyDescent="0.25">
      <c r="A30" t="s">
        <v>175</v>
      </c>
      <c r="B30">
        <v>2934</v>
      </c>
      <c r="C30">
        <v>1887</v>
      </c>
      <c r="D30">
        <f>B30+C30</f>
        <v>4821</v>
      </c>
      <c r="E30" s="3">
        <f>B30/(B30+C30)</f>
        <v>0.60858742999377724</v>
      </c>
      <c r="F30" s="3">
        <f>E30*K30 + 0.366*(1 - K30)</f>
        <v>0.60798606033350489</v>
      </c>
      <c r="G30" t="str">
        <f>INDEX(Cards!$B:$B, MATCH(A30,Cards!$A:$A,0))</f>
        <v>Battle for Zendikar</v>
      </c>
      <c r="H30" t="str">
        <f>INDEX(Cards!$C:$C, MATCH(A30,Cards!$A:$A,0))</f>
        <v>U</v>
      </c>
      <c r="I30">
        <f>INDEX(Cards!$D:$D, MATCH(A30,Cards!$A:$A,0))</f>
        <v>2</v>
      </c>
      <c r="J30" t="str">
        <f>INDEX(Cards!$E:$E, MATCH(A30,Cards!$A:$A,0))</f>
        <v>Red</v>
      </c>
      <c r="K30">
        <f>INDEX(Data!$F:$F, MATCH(I30,Data!$A:$A,0))</f>
        <v>0.99752101887435873</v>
      </c>
    </row>
    <row r="31" spans="1:11" x14ac:dyDescent="0.25">
      <c r="A31" t="s">
        <v>93</v>
      </c>
      <c r="B31">
        <v>2422</v>
      </c>
      <c r="C31">
        <v>1560</v>
      </c>
      <c r="D31">
        <f>B31+C31</f>
        <v>3982</v>
      </c>
      <c r="E31" s="3">
        <f>B31/(B31+C31)</f>
        <v>0.60823706680060274</v>
      </c>
      <c r="F31" s="3">
        <f>E31*K31 + 0.366*(1 - K31)</f>
        <v>0.57652171153501575</v>
      </c>
      <c r="G31" t="str">
        <f>INDEX(Cards!$B:$B, MATCH(A31,Cards!$A:$A,0))</f>
        <v>Battle for Zendikar</v>
      </c>
      <c r="H31" t="str">
        <f>INDEX(Cards!$C:$C, MATCH(A31,Cards!$A:$A,0))</f>
        <v>U</v>
      </c>
      <c r="I31">
        <f>INDEX(Cards!$D:$D, MATCH(A31,Cards!$A:$A,0))</f>
        <v>5</v>
      </c>
      <c r="J31" t="str">
        <f>INDEX(Cards!$E:$E, MATCH(A31,Cards!$A:$A,0))</f>
        <v>White/Red</v>
      </c>
      <c r="K31">
        <f>INDEX(Data!$F:$F, MATCH(I31,Data!$A:$A,0))</f>
        <v>0.86907307091984609</v>
      </c>
    </row>
    <row r="32" spans="1:11" x14ac:dyDescent="0.25">
      <c r="A32" t="s">
        <v>280</v>
      </c>
      <c r="B32">
        <v>1543</v>
      </c>
      <c r="C32">
        <v>997</v>
      </c>
      <c r="D32">
        <f>B32+C32</f>
        <v>2540</v>
      </c>
      <c r="E32" s="3">
        <f>B32/(B32+C32)</f>
        <v>0.60748031496062993</v>
      </c>
      <c r="F32" s="3">
        <f>E32*K32 + 0.366*(1 - K32)</f>
        <v>0.48505038756607594</v>
      </c>
      <c r="G32" t="str">
        <f>INDEX(Cards!$B:$B, MATCH(A32,Cards!$A:$A,0))</f>
        <v>Battle for Zendikar</v>
      </c>
      <c r="H32" t="str">
        <f>INDEX(Cards!$C:$C, MATCH(A32,Cards!$A:$A,0))</f>
        <v>U</v>
      </c>
      <c r="I32">
        <f>INDEX(Cards!$D:$D, MATCH(A32,Cards!$A:$A,0))</f>
        <v>7</v>
      </c>
      <c r="J32" t="str">
        <f>INDEX(Cards!$E:$E, MATCH(A32,Cards!$A:$A,0))</f>
        <v>Green</v>
      </c>
      <c r="K32">
        <f>INDEX(Data!$F:$F, MATCH(I32,Data!$A:$A,0))</f>
        <v>0.49300245274852122</v>
      </c>
    </row>
    <row r="33" spans="1:11" x14ac:dyDescent="0.25">
      <c r="A33" t="s">
        <v>269</v>
      </c>
      <c r="B33">
        <v>1264</v>
      </c>
      <c r="C33">
        <v>819</v>
      </c>
      <c r="D33">
        <f>B33+C33</f>
        <v>2083</v>
      </c>
      <c r="E33" s="3">
        <f>B33/(B33+C33)</f>
        <v>0.60681709073451751</v>
      </c>
      <c r="F33" s="3">
        <f>E33*K33 + 0.366*(1 - K33)</f>
        <v>0.53641123361731813</v>
      </c>
      <c r="G33" t="str">
        <f>INDEX(Cards!$B:$B, MATCH(A33,Cards!$A:$A,0))</f>
        <v>Battle for Zendikar</v>
      </c>
      <c r="H33" t="str">
        <f>INDEX(Cards!$C:$C, MATCH(A33,Cards!$A:$A,0))</f>
        <v>R</v>
      </c>
      <c r="I33">
        <f>INDEX(Cards!$D:$D, MATCH(A33,Cards!$A:$A,0))</f>
        <v>6</v>
      </c>
      <c r="J33" t="str">
        <f>INDEX(Cards!$E:$E, MATCH(A33,Cards!$A:$A,0))</f>
        <v>Red</v>
      </c>
      <c r="K33">
        <f>INDEX(Data!$F:$F, MATCH(I33,Data!$A:$A,0))</f>
        <v>0.70763762280137965</v>
      </c>
    </row>
    <row r="34" spans="1:11" x14ac:dyDescent="0.25">
      <c r="A34" t="s">
        <v>263</v>
      </c>
      <c r="B34">
        <v>1618</v>
      </c>
      <c r="C34">
        <v>1063</v>
      </c>
      <c r="D34">
        <f>B34+C34</f>
        <v>2681</v>
      </c>
      <c r="E34" s="3">
        <f>B34/(B34+C34)</f>
        <v>0.60350615441999256</v>
      </c>
      <c r="F34" s="3">
        <f>E34*K34 + 0.366*(1 - K34)</f>
        <v>0.60016665733131014</v>
      </c>
      <c r="G34" t="str">
        <f>INDEX(Cards!$B:$B, MATCH(A34,Cards!$A:$A,0))</f>
        <v>Battle for Zendikar</v>
      </c>
      <c r="H34" t="str">
        <f>INDEX(Cards!$C:$C, MATCH(A34,Cards!$A:$A,0))</f>
        <v>R</v>
      </c>
      <c r="I34">
        <f>INDEX(Cards!$D:$D, MATCH(A34,Cards!$A:$A,0))</f>
        <v>3</v>
      </c>
      <c r="J34">
        <f>INDEX(Cards!$E:$E, MATCH(A34,Cards!$A:$A,0))</f>
        <v>0</v>
      </c>
      <c r="K34">
        <f>INDEX(Data!$F:$F, MATCH(I34,Data!$A:$A,0))</f>
        <v>0.98593932398578177</v>
      </c>
    </row>
    <row r="35" spans="1:11" x14ac:dyDescent="0.25">
      <c r="A35" t="s">
        <v>177</v>
      </c>
      <c r="B35">
        <v>2389</v>
      </c>
      <c r="C35">
        <v>1576</v>
      </c>
      <c r="D35">
        <f>B35+C35</f>
        <v>3965</v>
      </c>
      <c r="E35" s="3">
        <f>B35/(B35+C35)</f>
        <v>0.60252206809583864</v>
      </c>
      <c r="F35" s="3">
        <f>E35*K35 + 0.366*(1 - K35)</f>
        <v>0.60193573435323144</v>
      </c>
      <c r="G35" t="str">
        <f>INDEX(Cards!$B:$B, MATCH(A35,Cards!$A:$A,0))</f>
        <v>Battle for Zendikar</v>
      </c>
      <c r="H35" t="str">
        <f>INDEX(Cards!$C:$C, MATCH(A35,Cards!$A:$A,0))</f>
        <v>U</v>
      </c>
      <c r="I35">
        <f>INDEX(Cards!$D:$D, MATCH(A35,Cards!$A:$A,0))</f>
        <v>2</v>
      </c>
      <c r="J35" t="str">
        <f>INDEX(Cards!$E:$E, MATCH(A35,Cards!$A:$A,0))</f>
        <v>White</v>
      </c>
      <c r="K35">
        <f>INDEX(Data!$F:$F, MATCH(I35,Data!$A:$A,0))</f>
        <v>0.99752101887435873</v>
      </c>
    </row>
    <row r="36" spans="1:11" x14ac:dyDescent="0.25">
      <c r="A36" t="s">
        <v>292</v>
      </c>
      <c r="B36">
        <v>405</v>
      </c>
      <c r="C36">
        <v>269</v>
      </c>
      <c r="D36">
        <f>B36+C36</f>
        <v>674</v>
      </c>
      <c r="E36" s="3">
        <f>B36/(B36+C36)</f>
        <v>0.60089020771513357</v>
      </c>
      <c r="F36" s="3">
        <f>E36*K36 + 0.366*(1 - K36)</f>
        <v>0.53221714820685939</v>
      </c>
      <c r="G36" t="str">
        <f>INDEX(Cards!$B:$B, MATCH(A36,Cards!$A:$A,0))</f>
        <v>Battle for Zendikar</v>
      </c>
      <c r="H36" t="str">
        <f>INDEX(Cards!$C:$C, MATCH(A36,Cards!$A:$A,0))</f>
        <v>M</v>
      </c>
      <c r="I36">
        <f>INDEX(Cards!$D:$D, MATCH(A36,Cards!$A:$A,0))</f>
        <v>6</v>
      </c>
      <c r="J36" t="str">
        <f>INDEX(Cards!$E:$E, MATCH(A36,Cards!$A:$A,0))</f>
        <v>Blue</v>
      </c>
      <c r="K36">
        <f>INDEX(Data!$F:$F, MATCH(I36,Data!$A:$A,0))</f>
        <v>0.70763762280137965</v>
      </c>
    </row>
    <row r="37" spans="1:11" x14ac:dyDescent="0.25">
      <c r="A37" t="s">
        <v>192</v>
      </c>
      <c r="B37">
        <v>3816</v>
      </c>
      <c r="C37">
        <v>2540</v>
      </c>
      <c r="D37">
        <f>B37+C37</f>
        <v>6356</v>
      </c>
      <c r="E37" s="3">
        <f>B37/(B37+C37)</f>
        <v>0.60037759597230966</v>
      </c>
      <c r="F37" s="3">
        <f>E37*K37 + 0.366*(1 - K37)</f>
        <v>0.5893905217208566</v>
      </c>
      <c r="G37" t="str">
        <f>INDEX(Cards!$B:$B, MATCH(A37,Cards!$A:$A,0))</f>
        <v>Battle for Zendikar</v>
      </c>
      <c r="H37" t="str">
        <f>INDEX(Cards!$C:$C, MATCH(A37,Cards!$A:$A,0))</f>
        <v>U</v>
      </c>
      <c r="I37">
        <f>INDEX(Cards!$D:$D, MATCH(A37,Cards!$A:$A,0))</f>
        <v>4</v>
      </c>
      <c r="J37" t="str">
        <f>INDEX(Cards!$E:$E, MATCH(A37,Cards!$A:$A,0))</f>
        <v>Blue</v>
      </c>
      <c r="K37">
        <f>INDEX(Data!$F:$F, MATCH(I37,Data!$A:$A,0))</f>
        <v>0.95312233575110483</v>
      </c>
    </row>
    <row r="38" spans="1:11" x14ac:dyDescent="0.25">
      <c r="A38" t="s">
        <v>112</v>
      </c>
      <c r="B38">
        <v>11707</v>
      </c>
      <c r="C38">
        <v>7844</v>
      </c>
      <c r="D38">
        <f>B38+C38</f>
        <v>19551</v>
      </c>
      <c r="E38" s="3">
        <f>B38/(B38+C38)</f>
        <v>0.59879290061889412</v>
      </c>
      <c r="F38" s="3">
        <f>E38*K38 + 0.366*(1 - K38)</f>
        <v>0.59551967506488168</v>
      </c>
      <c r="G38" t="str">
        <f>INDEX(Cards!$B:$B, MATCH(A38,Cards!$A:$A,0))</f>
        <v>Battle for Zendikar</v>
      </c>
      <c r="H38" t="str">
        <f>INDEX(Cards!$C:$C, MATCH(A38,Cards!$A:$A,0))</f>
        <v>C</v>
      </c>
      <c r="I38">
        <f>INDEX(Cards!$D:$D, MATCH(A38,Cards!$A:$A,0))</f>
        <v>3</v>
      </c>
      <c r="J38">
        <f>INDEX(Cards!$E:$E, MATCH(A38,Cards!$A:$A,0))</f>
        <v>0</v>
      </c>
      <c r="K38">
        <f>INDEX(Data!$F:$F, MATCH(I38,Data!$A:$A,0))</f>
        <v>0.98593932398578177</v>
      </c>
    </row>
    <row r="39" spans="1:11" x14ac:dyDescent="0.25">
      <c r="A39" t="s">
        <v>134</v>
      </c>
      <c r="B39">
        <v>3130</v>
      </c>
      <c r="C39">
        <v>2102</v>
      </c>
      <c r="D39">
        <f>B39+C39</f>
        <v>5232</v>
      </c>
      <c r="E39" s="3">
        <f>B39/(B39+C39)</f>
        <v>0.59824159021406731</v>
      </c>
      <c r="F39" s="3">
        <f>E39*K39 + 0.366*(1 - K39)</f>
        <v>0.59497611645704052</v>
      </c>
      <c r="G39" t="str">
        <f>INDEX(Cards!$B:$B, MATCH(A39,Cards!$A:$A,0))</f>
        <v>Battle for Zendikar</v>
      </c>
      <c r="H39" t="str">
        <f>INDEX(Cards!$C:$C, MATCH(A39,Cards!$A:$A,0))</f>
        <v>U</v>
      </c>
      <c r="I39">
        <f>INDEX(Cards!$D:$D, MATCH(A39,Cards!$A:$A,0))</f>
        <v>3</v>
      </c>
      <c r="J39" t="str">
        <f>INDEX(Cards!$E:$E, MATCH(A39,Cards!$A:$A,0))</f>
        <v>Blue</v>
      </c>
      <c r="K39">
        <f>INDEX(Data!$F:$F, MATCH(I39,Data!$A:$A,0))</f>
        <v>0.98593932398578177</v>
      </c>
    </row>
    <row r="40" spans="1:11" x14ac:dyDescent="0.25">
      <c r="A40" t="s">
        <v>127</v>
      </c>
      <c r="B40">
        <v>1404</v>
      </c>
      <c r="C40">
        <v>947</v>
      </c>
      <c r="D40">
        <f>B40+C40</f>
        <v>2351</v>
      </c>
      <c r="E40" s="3">
        <f>B40/(B40+C40)</f>
        <v>0.5971926839642705</v>
      </c>
      <c r="F40" s="3">
        <f>E40*K40 + 0.366*(1 - K40)</f>
        <v>0.58635491094859249</v>
      </c>
      <c r="G40" t="str">
        <f>INDEX(Cards!$B:$B, MATCH(A40,Cards!$A:$A,0))</f>
        <v>Battle for Zendikar</v>
      </c>
      <c r="H40" t="str">
        <f>INDEX(Cards!$C:$C, MATCH(A40,Cards!$A:$A,0))</f>
        <v>C</v>
      </c>
      <c r="I40">
        <f>INDEX(Cards!$D:$D, MATCH(A40,Cards!$A:$A,0))</f>
        <v>4</v>
      </c>
      <c r="J40" t="str">
        <f>INDEX(Cards!$E:$E, MATCH(A40,Cards!$A:$A,0))</f>
        <v>White</v>
      </c>
      <c r="K40">
        <f>INDEX(Data!$F:$F, MATCH(I40,Data!$A:$A,0))</f>
        <v>0.95312233575110483</v>
      </c>
    </row>
    <row r="41" spans="1:11" x14ac:dyDescent="0.25">
      <c r="A41" t="s">
        <v>114</v>
      </c>
      <c r="B41">
        <v>1409</v>
      </c>
      <c r="C41">
        <v>954</v>
      </c>
      <c r="D41">
        <f>B41+C41</f>
        <v>2363</v>
      </c>
      <c r="E41" s="3">
        <f>B41/(B41+C41)</f>
        <v>0.59627592044011846</v>
      </c>
      <c r="F41" s="3">
        <f>E41*K41 + 0.366*(1 - K41)</f>
        <v>0.52895190492864508</v>
      </c>
      <c r="G41" t="str">
        <f>INDEX(Cards!$B:$B, MATCH(A41,Cards!$A:$A,0))</f>
        <v>Battle for Zendikar</v>
      </c>
      <c r="H41" t="str">
        <f>INDEX(Cards!$C:$C, MATCH(A41,Cards!$A:$A,0))</f>
        <v>R</v>
      </c>
      <c r="I41">
        <f>INDEX(Cards!$D:$D, MATCH(A41,Cards!$A:$A,0))</f>
        <v>6</v>
      </c>
      <c r="J41">
        <f>INDEX(Cards!$E:$E, MATCH(A41,Cards!$A:$A,0))</f>
        <v>0</v>
      </c>
      <c r="K41">
        <f>INDEX(Data!$F:$F, MATCH(I41,Data!$A:$A,0))</f>
        <v>0.70763762280137965</v>
      </c>
    </row>
    <row r="42" spans="1:11" x14ac:dyDescent="0.25">
      <c r="A42" t="s">
        <v>201</v>
      </c>
      <c r="B42">
        <v>2885</v>
      </c>
      <c r="C42">
        <v>1958</v>
      </c>
      <c r="D42">
        <f>B42+C42</f>
        <v>4843</v>
      </c>
      <c r="E42" s="3">
        <f>B42/(B42+C42)</f>
        <v>0.59570514144125541</v>
      </c>
      <c r="F42" s="3">
        <f>E42*K42 + 0.366*(1 - K42)</f>
        <v>0.52854800023474469</v>
      </c>
      <c r="G42" t="str">
        <f>INDEX(Cards!$B:$B, MATCH(A42,Cards!$A:$A,0))</f>
        <v>Battle for Zendikar</v>
      </c>
      <c r="H42" t="str">
        <f>INDEX(Cards!$C:$C, MATCH(A42,Cards!$A:$A,0))</f>
        <v>U</v>
      </c>
      <c r="I42">
        <f>INDEX(Cards!$D:$D, MATCH(A42,Cards!$A:$A,0))</f>
        <v>6</v>
      </c>
      <c r="J42">
        <f>INDEX(Cards!$E:$E, MATCH(A42,Cards!$A:$A,0))</f>
        <v>0</v>
      </c>
      <c r="K42">
        <f>INDEX(Data!$F:$F, MATCH(I42,Data!$A:$A,0))</f>
        <v>0.70763762280137965</v>
      </c>
    </row>
    <row r="43" spans="1:11" x14ac:dyDescent="0.25">
      <c r="A43" t="s">
        <v>214</v>
      </c>
      <c r="B43">
        <v>2871</v>
      </c>
      <c r="C43">
        <v>1954</v>
      </c>
      <c r="D43">
        <f>B43+C43</f>
        <v>4825</v>
      </c>
      <c r="E43" s="3">
        <f>B43/(B43+C43)</f>
        <v>0.59502590673575129</v>
      </c>
      <c r="F43" s="3">
        <f>E43*K43 + 0.366*(1 - K43)</f>
        <v>0.47891033376367942</v>
      </c>
      <c r="G43" t="str">
        <f>INDEX(Cards!$B:$B, MATCH(A43,Cards!$A:$A,0))</f>
        <v>Battle for Zendikar</v>
      </c>
      <c r="H43" t="str">
        <f>INDEX(Cards!$C:$C, MATCH(A43,Cards!$A:$A,0))</f>
        <v>U</v>
      </c>
      <c r="I43">
        <f>INDEX(Cards!$D:$D, MATCH(A43,Cards!$A:$A,0))</f>
        <v>7</v>
      </c>
      <c r="J43">
        <f>INDEX(Cards!$E:$E, MATCH(A43,Cards!$A:$A,0))</f>
        <v>0</v>
      </c>
      <c r="K43">
        <f>INDEX(Data!$F:$F, MATCH(I43,Data!$A:$A,0))</f>
        <v>0.49300245274852122</v>
      </c>
    </row>
    <row r="44" spans="1:11" x14ac:dyDescent="0.25">
      <c r="A44" t="s">
        <v>235</v>
      </c>
      <c r="B44">
        <v>902</v>
      </c>
      <c r="C44">
        <v>618</v>
      </c>
      <c r="D44">
        <f>B44+C44</f>
        <v>1520</v>
      </c>
      <c r="E44" s="3">
        <f>B44/(B44+C44)</f>
        <v>0.59342105263157896</v>
      </c>
      <c r="F44" s="3">
        <f>E44*K44 + 0.366*(1 - K44)</f>
        <v>0.58276008488318554</v>
      </c>
      <c r="G44" t="str">
        <f>INDEX(Cards!$B:$B, MATCH(A44,Cards!$A:$A,0))</f>
        <v>Battle for Zendikar</v>
      </c>
      <c r="H44" t="str">
        <f>INDEX(Cards!$C:$C, MATCH(A44,Cards!$A:$A,0))</f>
        <v>U</v>
      </c>
      <c r="I44">
        <f>INDEX(Cards!$D:$D, MATCH(A44,Cards!$A:$A,0))</f>
        <v>4</v>
      </c>
      <c r="J44" t="str">
        <f>INDEX(Cards!$E:$E, MATCH(A44,Cards!$A:$A,0))</f>
        <v>Green</v>
      </c>
      <c r="K44">
        <f>INDEX(Data!$F:$F, MATCH(I44,Data!$A:$A,0))</f>
        <v>0.95312233575110483</v>
      </c>
    </row>
    <row r="45" spans="1:11" x14ac:dyDescent="0.25">
      <c r="A45" t="s">
        <v>209</v>
      </c>
      <c r="B45">
        <v>827</v>
      </c>
      <c r="C45">
        <v>571</v>
      </c>
      <c r="D45">
        <f>B45+C45</f>
        <v>1398</v>
      </c>
      <c r="E45" s="3">
        <f>B45/(B45+C45)</f>
        <v>0.59155937052932761</v>
      </c>
      <c r="F45" s="3">
        <f>E45*K45 + 0.366*(1 - K45)</f>
        <v>0.58838785329834375</v>
      </c>
      <c r="G45" t="str">
        <f>INDEX(Cards!$B:$B, MATCH(A45,Cards!$A:$A,0))</f>
        <v>Battle for Zendikar</v>
      </c>
      <c r="H45" t="str">
        <f>INDEX(Cards!$C:$C, MATCH(A45,Cards!$A:$A,0))</f>
        <v>M</v>
      </c>
      <c r="I45">
        <f>INDEX(Cards!$D:$D, MATCH(A45,Cards!$A:$A,0))</f>
        <v>3</v>
      </c>
      <c r="J45" t="str">
        <f>INDEX(Cards!$E:$E, MATCH(A45,Cards!$A:$A,0))</f>
        <v>Black</v>
      </c>
      <c r="K45">
        <f>INDEX(Data!$F:$F, MATCH(I45,Data!$A:$A,0))</f>
        <v>0.98593932398578177</v>
      </c>
    </row>
    <row r="46" spans="1:11" x14ac:dyDescent="0.25">
      <c r="A46" t="s">
        <v>82</v>
      </c>
      <c r="B46">
        <v>1379</v>
      </c>
      <c r="C46">
        <v>955</v>
      </c>
      <c r="D46">
        <f>B46+C46</f>
        <v>2334</v>
      </c>
      <c r="E46" s="3">
        <f>B46/(B46+C46)</f>
        <v>0.59083119108826054</v>
      </c>
      <c r="F46" s="3">
        <f>E46*K46 + 0.366*(1 - K46)</f>
        <v>0.56139473367764137</v>
      </c>
      <c r="G46" t="str">
        <f>INDEX(Cards!$B:$B, MATCH(A46,Cards!$A:$A,0))</f>
        <v>Battle for Zendikar</v>
      </c>
      <c r="H46" t="str">
        <f>INDEX(Cards!$C:$C, MATCH(A46,Cards!$A:$A,0))</f>
        <v>R</v>
      </c>
      <c r="I46">
        <f>INDEX(Cards!$D:$D, MATCH(A46,Cards!$A:$A,0))</f>
        <v>5</v>
      </c>
      <c r="J46" t="str">
        <f>INDEX(Cards!$E:$E, MATCH(A46,Cards!$A:$A,0))</f>
        <v>White/Blue</v>
      </c>
      <c r="K46">
        <f>INDEX(Data!$F:$F, MATCH(I46,Data!$A:$A,0))</f>
        <v>0.86907307091984609</v>
      </c>
    </row>
    <row r="47" spans="1:11" x14ac:dyDescent="0.25">
      <c r="A47" t="s">
        <v>155</v>
      </c>
      <c r="B47">
        <v>1488</v>
      </c>
      <c r="C47">
        <v>1031</v>
      </c>
      <c r="D47">
        <f>B47+C47</f>
        <v>2519</v>
      </c>
      <c r="E47" s="3">
        <f>B47/(B47+C47)</f>
        <v>0.59071059944422388</v>
      </c>
      <c r="F47" s="3">
        <f>E47*K47 + 0.366*(1 - K47)</f>
        <v>0.5612899307272311</v>
      </c>
      <c r="G47" t="str">
        <f>INDEX(Cards!$B:$B, MATCH(A47,Cards!$A:$A,0))</f>
        <v>Battle for Zendikar</v>
      </c>
      <c r="H47" t="str">
        <f>INDEX(Cards!$C:$C, MATCH(A47,Cards!$A:$A,0))</f>
        <v>R</v>
      </c>
      <c r="I47">
        <f>INDEX(Cards!$D:$D, MATCH(A47,Cards!$A:$A,0))</f>
        <v>5</v>
      </c>
      <c r="J47">
        <f>INDEX(Cards!$E:$E, MATCH(A47,Cards!$A:$A,0))</f>
        <v>0</v>
      </c>
      <c r="K47">
        <f>INDEX(Data!$F:$F, MATCH(I47,Data!$A:$A,0))</f>
        <v>0.86907307091984609</v>
      </c>
    </row>
    <row r="48" spans="1:11" x14ac:dyDescent="0.25">
      <c r="A48" t="s">
        <v>181</v>
      </c>
      <c r="B48">
        <v>1117</v>
      </c>
      <c r="C48">
        <v>777</v>
      </c>
      <c r="D48">
        <f>B48+C48</f>
        <v>1894</v>
      </c>
      <c r="E48" s="3">
        <f>B48/(B48+C48)</f>
        <v>0.58975712777191125</v>
      </c>
      <c r="F48" s="3">
        <f>E48*K48 + 0.366*(1 - K48)</f>
        <v>0.56046129417293933</v>
      </c>
      <c r="G48" t="str">
        <f>INDEX(Cards!$B:$B, MATCH(A48,Cards!$A:$A,0))</f>
        <v>Battle for Zendikar</v>
      </c>
      <c r="H48" t="str">
        <f>INDEX(Cards!$C:$C, MATCH(A48,Cards!$A:$A,0))</f>
        <v>R</v>
      </c>
      <c r="I48">
        <f>INDEX(Cards!$D:$D, MATCH(A48,Cards!$A:$A,0))</f>
        <v>5</v>
      </c>
      <c r="J48" t="str">
        <f>INDEX(Cards!$E:$E, MATCH(A48,Cards!$A:$A,0))</f>
        <v>White</v>
      </c>
      <c r="K48">
        <f>INDEX(Data!$F:$F, MATCH(I48,Data!$A:$A,0))</f>
        <v>0.86907307091984609</v>
      </c>
    </row>
    <row r="49" spans="1:11" x14ac:dyDescent="0.25">
      <c r="A49" t="s">
        <v>276</v>
      </c>
      <c r="B49">
        <v>1374</v>
      </c>
      <c r="C49">
        <v>961</v>
      </c>
      <c r="D49">
        <f>B49+C49</f>
        <v>2335</v>
      </c>
      <c r="E49" s="3">
        <f>B49/(B49+C49)</f>
        <v>0.58843683083511777</v>
      </c>
      <c r="F49" s="3">
        <f>E49*K49 + 0.366*(1 - K49)</f>
        <v>0.58788541412983009</v>
      </c>
      <c r="G49" t="str">
        <f>INDEX(Cards!$B:$B, MATCH(A49,Cards!$A:$A,0))</f>
        <v>Battle for Zendikar</v>
      </c>
      <c r="H49" t="str">
        <f>INDEX(Cards!$C:$C, MATCH(A49,Cards!$A:$A,0))</f>
        <v>U</v>
      </c>
      <c r="I49">
        <f>INDEX(Cards!$D:$D, MATCH(A49,Cards!$A:$A,0))</f>
        <v>2</v>
      </c>
      <c r="J49">
        <f>INDEX(Cards!$E:$E, MATCH(A49,Cards!$A:$A,0))</f>
        <v>0</v>
      </c>
      <c r="K49">
        <f>INDEX(Data!$F:$F, MATCH(I49,Data!$A:$A,0))</f>
        <v>0.99752101887435873</v>
      </c>
    </row>
    <row r="50" spans="1:11" x14ac:dyDescent="0.25">
      <c r="A50" t="s">
        <v>223</v>
      </c>
      <c r="B50">
        <v>3852</v>
      </c>
      <c r="C50">
        <v>2695</v>
      </c>
      <c r="D50">
        <f>B50+C50</f>
        <v>6547</v>
      </c>
      <c r="E50" s="3">
        <f>B50/(B50+C50)</f>
        <v>0.58836108141133348</v>
      </c>
      <c r="F50" s="3">
        <f>E50*K50 + 0.366*(1 - K50)</f>
        <v>0.58523453428743755</v>
      </c>
      <c r="G50" t="str">
        <f>INDEX(Cards!$B:$B, MATCH(A50,Cards!$A:$A,0))</f>
        <v>Battle for Zendikar</v>
      </c>
      <c r="H50" t="str">
        <f>INDEX(Cards!$C:$C, MATCH(A50,Cards!$A:$A,0))</f>
        <v>U</v>
      </c>
      <c r="I50">
        <f>INDEX(Cards!$D:$D, MATCH(A50,Cards!$A:$A,0))</f>
        <v>3</v>
      </c>
      <c r="J50">
        <f>INDEX(Cards!$E:$E, MATCH(A50,Cards!$A:$A,0))</f>
        <v>0</v>
      </c>
      <c r="K50">
        <f>INDEX(Data!$F:$F, MATCH(I50,Data!$A:$A,0))</f>
        <v>0.98593932398578177</v>
      </c>
    </row>
    <row r="51" spans="1:11" x14ac:dyDescent="0.25">
      <c r="A51" t="s">
        <v>162</v>
      </c>
      <c r="B51">
        <v>1357</v>
      </c>
      <c r="C51">
        <v>953</v>
      </c>
      <c r="D51">
        <f>B51+C51</f>
        <v>2310</v>
      </c>
      <c r="E51" s="3">
        <f>B51/(B51+C51)</f>
        <v>0.58744588744588744</v>
      </c>
      <c r="F51" s="3">
        <f>E51*K51 + 0.366*(1 - K51)</f>
        <v>0.52270344137134961</v>
      </c>
      <c r="G51" t="str">
        <f>INDEX(Cards!$B:$B, MATCH(A51,Cards!$A:$A,0))</f>
        <v>Battle for Zendikar</v>
      </c>
      <c r="H51" t="str">
        <f>INDEX(Cards!$C:$C, MATCH(A51,Cards!$A:$A,0))</f>
        <v>R</v>
      </c>
      <c r="I51">
        <f>INDEX(Cards!$D:$D, MATCH(A51,Cards!$A:$A,0))</f>
        <v>6</v>
      </c>
      <c r="J51" t="str">
        <f>INDEX(Cards!$E:$E, MATCH(A51,Cards!$A:$A,0))</f>
        <v>White</v>
      </c>
      <c r="K51">
        <f>INDEX(Data!$F:$F, MATCH(I51,Data!$A:$A,0))</f>
        <v>0.70763762280137965</v>
      </c>
    </row>
    <row r="52" spans="1:11" x14ac:dyDescent="0.25">
      <c r="A52" t="s">
        <v>105</v>
      </c>
      <c r="B52">
        <v>3553</v>
      </c>
      <c r="C52">
        <v>2496</v>
      </c>
      <c r="D52">
        <f>B52+C52</f>
        <v>6049</v>
      </c>
      <c r="E52" s="3">
        <f>B52/(B52+C52)</f>
        <v>0.58736981319226322</v>
      </c>
      <c r="F52" s="3">
        <f>E52*K52 + 0.366*(1 - K52)</f>
        <v>0.55838654335995286</v>
      </c>
      <c r="G52" t="str">
        <f>INDEX(Cards!$B:$B, MATCH(A52,Cards!$A:$A,0))</f>
        <v>Battle for Zendikar</v>
      </c>
      <c r="H52" t="str">
        <f>INDEX(Cards!$C:$C, MATCH(A52,Cards!$A:$A,0))</f>
        <v>U</v>
      </c>
      <c r="I52">
        <f>INDEX(Cards!$D:$D, MATCH(A52,Cards!$A:$A,0))</f>
        <v>5</v>
      </c>
      <c r="J52" t="str">
        <f>INDEX(Cards!$E:$E, MATCH(A52,Cards!$A:$A,0))</f>
        <v>Blue</v>
      </c>
      <c r="K52">
        <f>INDEX(Data!$F:$F, MATCH(I52,Data!$A:$A,0))</f>
        <v>0.86907307091984609</v>
      </c>
    </row>
    <row r="53" spans="1:11" x14ac:dyDescent="0.25">
      <c r="A53" t="s">
        <v>150</v>
      </c>
      <c r="B53">
        <v>2796</v>
      </c>
      <c r="C53">
        <v>1965</v>
      </c>
      <c r="D53">
        <f>B53+C53</f>
        <v>4761</v>
      </c>
      <c r="E53" s="3">
        <f>B53/(B53+C53)</f>
        <v>0.58727158160050408</v>
      </c>
      <c r="F53" s="3">
        <f>E53*K53 + 0.366*(1 - K53)</f>
        <v>0.43449925720983584</v>
      </c>
      <c r="G53" t="str">
        <f>INDEX(Cards!$B:$B, MATCH(A53,Cards!$A:$A,0))</f>
        <v>Battle for Zendikar</v>
      </c>
      <c r="H53" t="str">
        <f>INDEX(Cards!$C:$C, MATCH(A53,Cards!$A:$A,0))</f>
        <v>C</v>
      </c>
      <c r="I53">
        <f>INDEX(Cards!$D:$D, MATCH(A53,Cards!$A:$A,0))</f>
        <v>8</v>
      </c>
      <c r="J53">
        <f>INDEX(Cards!$E:$E, MATCH(A53,Cards!$A:$A,0))</f>
        <v>0</v>
      </c>
      <c r="K53">
        <f>INDEX(Data!$F:$F, MATCH(I53,Data!$A:$A,0))</f>
        <v>0.30957096575333493</v>
      </c>
    </row>
    <row r="54" spans="1:11" x14ac:dyDescent="0.25">
      <c r="A54" t="s">
        <v>130</v>
      </c>
      <c r="B54">
        <v>1765</v>
      </c>
      <c r="C54">
        <v>1241</v>
      </c>
      <c r="D54">
        <f>B54+C54</f>
        <v>3006</v>
      </c>
      <c r="E54" s="3">
        <f>B54/(B54+C54)</f>
        <v>0.58715901530272785</v>
      </c>
      <c r="F54" s="3">
        <f>E54*K54 + 0.366*(1 - K54)</f>
        <v>0.57679159723775031</v>
      </c>
      <c r="G54" t="str">
        <f>INDEX(Cards!$B:$B, MATCH(A54,Cards!$A:$A,0))</f>
        <v>Battle for Zendikar</v>
      </c>
      <c r="H54" t="str">
        <f>INDEX(Cards!$C:$C, MATCH(A54,Cards!$A:$A,0))</f>
        <v>R</v>
      </c>
      <c r="I54">
        <f>INDEX(Cards!$D:$D, MATCH(A54,Cards!$A:$A,0))</f>
        <v>4</v>
      </c>
      <c r="J54" t="str">
        <f>INDEX(Cards!$E:$E, MATCH(A54,Cards!$A:$A,0))</f>
        <v>Green</v>
      </c>
      <c r="K54">
        <f>INDEX(Data!$F:$F, MATCH(I54,Data!$A:$A,0))</f>
        <v>0.95312233575110483</v>
      </c>
    </row>
    <row r="55" spans="1:11" x14ac:dyDescent="0.25">
      <c r="A55" t="s">
        <v>260</v>
      </c>
      <c r="B55">
        <v>2775</v>
      </c>
      <c r="C55">
        <v>1954</v>
      </c>
      <c r="D55">
        <f>B55+C55</f>
        <v>4729</v>
      </c>
      <c r="E55" s="3">
        <f>B55/(B55+C55)</f>
        <v>0.58680482131528866</v>
      </c>
      <c r="F55" s="3">
        <f>E55*K55 + 0.366*(1 - K55)</f>
        <v>0.57645400703713334</v>
      </c>
      <c r="G55" t="str">
        <f>INDEX(Cards!$B:$B, MATCH(A55,Cards!$A:$A,0))</f>
        <v>Battle for Zendikar</v>
      </c>
      <c r="H55" t="str">
        <f>INDEX(Cards!$C:$C, MATCH(A55,Cards!$A:$A,0))</f>
        <v>C</v>
      </c>
      <c r="I55">
        <f>INDEX(Cards!$D:$D, MATCH(A55,Cards!$A:$A,0))</f>
        <v>4</v>
      </c>
      <c r="J55" t="str">
        <f>INDEX(Cards!$E:$E, MATCH(A55,Cards!$A:$A,0))</f>
        <v>Black</v>
      </c>
      <c r="K55">
        <f>INDEX(Data!$F:$F, MATCH(I55,Data!$A:$A,0))</f>
        <v>0.95312233575110483</v>
      </c>
    </row>
    <row r="56" spans="1:11" x14ac:dyDescent="0.25">
      <c r="A56" t="s">
        <v>224</v>
      </c>
      <c r="B56">
        <v>6322</v>
      </c>
      <c r="C56">
        <v>4487</v>
      </c>
      <c r="D56">
        <f>B56+C56</f>
        <v>10809</v>
      </c>
      <c r="E56" s="3">
        <f>B56/(B56+C56)</f>
        <v>0.5848829678971228</v>
      </c>
      <c r="F56" s="3">
        <f>E56*K56 + 0.366*(1 - K56)</f>
        <v>0.58180532540049079</v>
      </c>
      <c r="G56" t="str">
        <f>INDEX(Cards!$B:$B, MATCH(A56,Cards!$A:$A,0))</f>
        <v>Battle for Zendikar</v>
      </c>
      <c r="H56" t="str">
        <f>INDEX(Cards!$C:$C, MATCH(A56,Cards!$A:$A,0))</f>
        <v>C</v>
      </c>
      <c r="I56">
        <f>INDEX(Cards!$D:$D, MATCH(A56,Cards!$A:$A,0))</f>
        <v>3</v>
      </c>
      <c r="J56">
        <f>INDEX(Cards!$E:$E, MATCH(A56,Cards!$A:$A,0))</f>
        <v>0</v>
      </c>
      <c r="K56">
        <f>INDEX(Data!$F:$F, MATCH(I56,Data!$A:$A,0))</f>
        <v>0.98593932398578177</v>
      </c>
    </row>
    <row r="57" spans="1:11" x14ac:dyDescent="0.25">
      <c r="A57" t="s">
        <v>289</v>
      </c>
      <c r="B57">
        <v>635</v>
      </c>
      <c r="C57">
        <v>458</v>
      </c>
      <c r="D57">
        <f>B57+C57</f>
        <v>1093</v>
      </c>
      <c r="E57" s="3">
        <f>B57/(B57+C57)</f>
        <v>0.58096980786825247</v>
      </c>
      <c r="F57" s="3">
        <f>E57*K57 + 0.366*(1 - K57)</f>
        <v>0.47198064254592681</v>
      </c>
      <c r="G57" t="str">
        <f>INDEX(Cards!$B:$B, MATCH(A57,Cards!$A:$A,0))</f>
        <v>Battle for Zendikar</v>
      </c>
      <c r="H57" t="str">
        <f>INDEX(Cards!$C:$C, MATCH(A57,Cards!$A:$A,0))</f>
        <v>R</v>
      </c>
      <c r="I57">
        <f>INDEX(Cards!$D:$D, MATCH(A57,Cards!$A:$A,0))</f>
        <v>7</v>
      </c>
      <c r="J57" t="str">
        <f>INDEX(Cards!$E:$E, MATCH(A57,Cards!$A:$A,0))</f>
        <v>Black</v>
      </c>
      <c r="K57">
        <f>INDEX(Data!$F:$F, MATCH(I57,Data!$A:$A,0))</f>
        <v>0.49300245274852122</v>
      </c>
    </row>
    <row r="58" spans="1:11" x14ac:dyDescent="0.25">
      <c r="A58" t="s">
        <v>252</v>
      </c>
      <c r="B58">
        <v>1128</v>
      </c>
      <c r="C58">
        <v>815</v>
      </c>
      <c r="D58">
        <f>B58+C58</f>
        <v>1943</v>
      </c>
      <c r="E58" s="3">
        <f>B58/(B58+C58)</f>
        <v>0.58054554812146164</v>
      </c>
      <c r="F58" s="3">
        <f>E58*K58 + 0.366*(1 - K58)</f>
        <v>0.55245575835810035</v>
      </c>
      <c r="G58" t="str">
        <f>INDEX(Cards!$B:$B, MATCH(A58,Cards!$A:$A,0))</f>
        <v>Battle for Zendikar</v>
      </c>
      <c r="H58" t="str">
        <f>INDEX(Cards!$C:$C, MATCH(A58,Cards!$A:$A,0))</f>
        <v>R</v>
      </c>
      <c r="I58">
        <f>INDEX(Cards!$D:$D, MATCH(A58,Cards!$A:$A,0))</f>
        <v>5</v>
      </c>
      <c r="J58" t="str">
        <f>INDEX(Cards!$E:$E, MATCH(A58,Cards!$A:$A,0))</f>
        <v>White/Red</v>
      </c>
      <c r="K58">
        <f>INDEX(Data!$F:$F, MATCH(I58,Data!$A:$A,0))</f>
        <v>0.86907307091984609</v>
      </c>
    </row>
    <row r="59" spans="1:11" x14ac:dyDescent="0.25">
      <c r="A59" t="s">
        <v>222</v>
      </c>
      <c r="B59">
        <v>555</v>
      </c>
      <c r="C59">
        <v>402</v>
      </c>
      <c r="D59">
        <f>B59+C59</f>
        <v>957</v>
      </c>
      <c r="E59" s="3">
        <f>B59/(B59+C59)</f>
        <v>0.57993730407523514</v>
      </c>
      <c r="F59" s="3">
        <f>E59*K59 + 0.366*(1 - K59)</f>
        <v>0.51739008528433528</v>
      </c>
      <c r="G59" t="str">
        <f>INDEX(Cards!$B:$B, MATCH(A59,Cards!$A:$A,0))</f>
        <v>Battle for Zendikar</v>
      </c>
      <c r="H59" t="str">
        <f>INDEX(Cards!$C:$C, MATCH(A59,Cards!$A:$A,0))</f>
        <v>M</v>
      </c>
      <c r="I59">
        <f>INDEX(Cards!$D:$D, MATCH(A59,Cards!$A:$A,0))</f>
        <v>6</v>
      </c>
      <c r="J59" t="str">
        <f>INDEX(Cards!$E:$E, MATCH(A59,Cards!$A:$A,0))</f>
        <v>Green</v>
      </c>
      <c r="K59">
        <f>INDEX(Data!$F:$F, MATCH(I59,Data!$A:$A,0))</f>
        <v>0.70763762280137965</v>
      </c>
    </row>
    <row r="60" spans="1:11" x14ac:dyDescent="0.25">
      <c r="A60" t="s">
        <v>79</v>
      </c>
      <c r="B60">
        <v>1304</v>
      </c>
      <c r="C60">
        <v>947</v>
      </c>
      <c r="D60">
        <f>B60+C60</f>
        <v>2251</v>
      </c>
      <c r="E60" s="3">
        <f>B60/(B60+C60)</f>
        <v>0.57929808973789432</v>
      </c>
      <c r="F60" s="3">
        <f>E60*K60 + 0.366*(1 - K60)</f>
        <v>0.55137162586984878</v>
      </c>
      <c r="G60" t="str">
        <f>INDEX(Cards!$B:$B, MATCH(A60,Cards!$A:$A,0))</f>
        <v>Battle for Zendikar</v>
      </c>
      <c r="H60" t="str">
        <f>INDEX(Cards!$C:$C, MATCH(A60,Cards!$A:$A,0))</f>
        <v>R</v>
      </c>
      <c r="I60">
        <f>INDEX(Cards!$D:$D, MATCH(A60,Cards!$A:$A,0))</f>
        <v>5</v>
      </c>
      <c r="J60">
        <f>INDEX(Cards!$E:$E, MATCH(A60,Cards!$A:$A,0))</f>
        <v>0</v>
      </c>
      <c r="K60">
        <f>INDEX(Data!$F:$F, MATCH(I60,Data!$A:$A,0))</f>
        <v>0.86907307091984609</v>
      </c>
    </row>
    <row r="61" spans="1:11" x14ac:dyDescent="0.25">
      <c r="A61" t="s">
        <v>275</v>
      </c>
      <c r="B61">
        <v>1228</v>
      </c>
      <c r="C61">
        <v>893</v>
      </c>
      <c r="D61">
        <f>B61+C61</f>
        <v>2121</v>
      </c>
      <c r="E61" s="3">
        <f>B61/(B61+C61)</f>
        <v>0.57897218293257902</v>
      </c>
      <c r="F61" s="3">
        <f>E61*K61 + 0.366*(1 - K61)</f>
        <v>0.56898854444671132</v>
      </c>
      <c r="G61" t="str">
        <f>INDEX(Cards!$B:$B, MATCH(A61,Cards!$A:$A,0))</f>
        <v>Battle for Zendikar</v>
      </c>
      <c r="H61" t="str">
        <f>INDEX(Cards!$C:$C, MATCH(A61,Cards!$A:$A,0))</f>
        <v>R</v>
      </c>
      <c r="I61">
        <f>INDEX(Cards!$D:$D, MATCH(A61,Cards!$A:$A,0))</f>
        <v>4</v>
      </c>
      <c r="J61">
        <f>INDEX(Cards!$E:$E, MATCH(A61,Cards!$A:$A,0))</f>
        <v>0</v>
      </c>
      <c r="K61">
        <f>INDEX(Data!$F:$F, MATCH(I61,Data!$A:$A,0))</f>
        <v>0.95312233575110483</v>
      </c>
    </row>
    <row r="62" spans="1:11" x14ac:dyDescent="0.25">
      <c r="A62" t="s">
        <v>256</v>
      </c>
      <c r="B62">
        <v>3336</v>
      </c>
      <c r="C62">
        <v>2430</v>
      </c>
      <c r="D62">
        <f>B62+C62</f>
        <v>5766</v>
      </c>
      <c r="E62" s="3">
        <f>B62/(B62+C62)</f>
        <v>0.57856399583766904</v>
      </c>
      <c r="F62" s="3">
        <f>E62*K62 + 0.366*(1 - K62)</f>
        <v>0.51641828070773044</v>
      </c>
      <c r="G62" t="str">
        <f>INDEX(Cards!$B:$B, MATCH(A62,Cards!$A:$A,0))</f>
        <v>Battle for Zendikar</v>
      </c>
      <c r="H62" t="str">
        <f>INDEX(Cards!$C:$C, MATCH(A62,Cards!$A:$A,0))</f>
        <v>U</v>
      </c>
      <c r="I62">
        <f>INDEX(Cards!$D:$D, MATCH(A62,Cards!$A:$A,0))</f>
        <v>6</v>
      </c>
      <c r="J62">
        <f>INDEX(Cards!$E:$E, MATCH(A62,Cards!$A:$A,0))</f>
        <v>0</v>
      </c>
      <c r="K62">
        <f>INDEX(Data!$F:$F, MATCH(I62,Data!$A:$A,0))</f>
        <v>0.70763762280137965</v>
      </c>
    </row>
    <row r="63" spans="1:11" x14ac:dyDescent="0.25">
      <c r="A63" t="s">
        <v>218</v>
      </c>
      <c r="B63">
        <v>483</v>
      </c>
      <c r="C63">
        <v>352</v>
      </c>
      <c r="D63">
        <f>B63+C63</f>
        <v>835</v>
      </c>
      <c r="E63" s="3">
        <f>B63/(B63+C63)</f>
        <v>0.57844311377245505</v>
      </c>
      <c r="F63" s="3">
        <f>E63*K63 + 0.366*(1 - K63)</f>
        <v>0.55062858928200176</v>
      </c>
      <c r="G63" t="str">
        <f>INDEX(Cards!$B:$B, MATCH(A63,Cards!$A:$A,0))</f>
        <v>Battle for Zendikar</v>
      </c>
      <c r="H63" t="str">
        <f>INDEX(Cards!$C:$C, MATCH(A63,Cards!$A:$A,0))</f>
        <v>R</v>
      </c>
      <c r="I63">
        <f>INDEX(Cards!$D:$D, MATCH(A63,Cards!$A:$A,0))</f>
        <v>5</v>
      </c>
      <c r="J63" t="str">
        <f>INDEX(Cards!$E:$E, MATCH(A63,Cards!$A:$A,0))</f>
        <v>White/Black</v>
      </c>
      <c r="K63">
        <f>INDEX(Data!$F:$F, MATCH(I63,Data!$A:$A,0))</f>
        <v>0.86907307091984609</v>
      </c>
    </row>
    <row r="64" spans="1:11" x14ac:dyDescent="0.25">
      <c r="A64" t="s">
        <v>106</v>
      </c>
      <c r="B64">
        <v>4284</v>
      </c>
      <c r="C64">
        <v>3125</v>
      </c>
      <c r="D64">
        <f>B64+C64</f>
        <v>7409</v>
      </c>
      <c r="E64" s="3">
        <f>B64/(B64+C64)</f>
        <v>0.57821568362802001</v>
      </c>
      <c r="F64" s="3">
        <f>E64*K64 + 0.366*(1 - K64)</f>
        <v>0.57523178765539063</v>
      </c>
      <c r="G64" t="str">
        <f>INDEX(Cards!$B:$B, MATCH(A64,Cards!$A:$A,0))</f>
        <v>Battle for Zendikar</v>
      </c>
      <c r="H64" t="str">
        <f>INDEX(Cards!$C:$C, MATCH(A64,Cards!$A:$A,0))</f>
        <v>U</v>
      </c>
      <c r="I64">
        <f>INDEX(Cards!$D:$D, MATCH(A64,Cards!$A:$A,0))</f>
        <v>3</v>
      </c>
      <c r="J64">
        <f>INDEX(Cards!$E:$E, MATCH(A64,Cards!$A:$A,0))</f>
        <v>0</v>
      </c>
      <c r="K64">
        <f>INDEX(Data!$F:$F, MATCH(I64,Data!$A:$A,0))</f>
        <v>0.98593932398578177</v>
      </c>
    </row>
    <row r="65" spans="1:11" x14ac:dyDescent="0.25">
      <c r="A65" t="s">
        <v>169</v>
      </c>
      <c r="B65">
        <v>4192</v>
      </c>
      <c r="C65">
        <v>3070</v>
      </c>
      <c r="D65">
        <f>B65+C65</f>
        <v>7262</v>
      </c>
      <c r="E65" s="3">
        <f>B65/(B65+C65)</f>
        <v>0.57725144588267696</v>
      </c>
      <c r="F65" s="3">
        <f>E65*K65 + 0.366*(1 - K65)</f>
        <v>0.51548947097777187</v>
      </c>
      <c r="G65" t="str">
        <f>INDEX(Cards!$B:$B, MATCH(A65,Cards!$A:$A,0))</f>
        <v>Battle for Zendikar</v>
      </c>
      <c r="H65" t="str">
        <f>INDEX(Cards!$C:$C, MATCH(A65,Cards!$A:$A,0))</f>
        <v>C</v>
      </c>
      <c r="I65">
        <f>INDEX(Cards!$D:$D, MATCH(A65,Cards!$A:$A,0))</f>
        <v>6</v>
      </c>
      <c r="J65" t="str">
        <f>INDEX(Cards!$E:$E, MATCH(A65,Cards!$A:$A,0))</f>
        <v>Green</v>
      </c>
      <c r="K65">
        <f>INDEX(Data!$F:$F, MATCH(I65,Data!$A:$A,0))</f>
        <v>0.70763762280137965</v>
      </c>
    </row>
    <row r="66" spans="1:11" x14ac:dyDescent="0.25">
      <c r="A66" t="s">
        <v>294</v>
      </c>
      <c r="B66">
        <v>449</v>
      </c>
      <c r="C66">
        <v>332</v>
      </c>
      <c r="D66">
        <f>B66+C66</f>
        <v>781</v>
      </c>
      <c r="E66" s="3">
        <f>B66/(B66+C66)</f>
        <v>0.5749039692701664</v>
      </c>
      <c r="F66" s="3">
        <f>E66*K66 + 0.366*(1 - K66)</f>
        <v>0.5749039692701664</v>
      </c>
      <c r="G66" t="str">
        <f>INDEX(Cards!$B:$B, MATCH(A66,Cards!$A:$A,0))</f>
        <v>Battle for Zendikar</v>
      </c>
      <c r="H66" t="str">
        <f>INDEX(Cards!$C:$C, MATCH(A66,Cards!$A:$A,0))</f>
        <v>C</v>
      </c>
      <c r="I66">
        <f>INDEX(Cards!$D:$D, MATCH(A66,Cards!$A:$A,0))</f>
        <v>1</v>
      </c>
      <c r="J66" t="str">
        <f>INDEX(Cards!$E:$E, MATCH(A66,Cards!$A:$A,0))</f>
        <v>Blue</v>
      </c>
      <c r="K66">
        <f>INDEX(Data!$F:$F, MATCH(I66,Data!$A:$A,0))</f>
        <v>0.99999999999999978</v>
      </c>
    </row>
    <row r="67" spans="1:11" x14ac:dyDescent="0.25">
      <c r="A67" t="s">
        <v>202</v>
      </c>
      <c r="B67">
        <v>1301</v>
      </c>
      <c r="C67">
        <v>963</v>
      </c>
      <c r="D67">
        <f>B67+C67</f>
        <v>2264</v>
      </c>
      <c r="E67" s="3">
        <f>B67/(B67+C67)</f>
        <v>0.57464664310954061</v>
      </c>
      <c r="F67" s="3">
        <f>E67*K67 + 0.366*(1 - K67)</f>
        <v>0.57171293025932313</v>
      </c>
      <c r="G67" t="str">
        <f>INDEX(Cards!$B:$B, MATCH(A67,Cards!$A:$A,0))</f>
        <v>Battle for Zendikar</v>
      </c>
      <c r="H67" t="str">
        <f>INDEX(Cards!$C:$C, MATCH(A67,Cards!$A:$A,0))</f>
        <v>R</v>
      </c>
      <c r="I67">
        <f>INDEX(Cards!$D:$D, MATCH(A67,Cards!$A:$A,0))</f>
        <v>3</v>
      </c>
      <c r="J67" t="str">
        <f>INDEX(Cards!$E:$E, MATCH(A67,Cards!$A:$A,0))</f>
        <v>Black</v>
      </c>
      <c r="K67">
        <f>INDEX(Data!$F:$F, MATCH(I67,Data!$A:$A,0))</f>
        <v>0.98593932398578177</v>
      </c>
    </row>
    <row r="68" spans="1:11" x14ac:dyDescent="0.25">
      <c r="A68" t="s">
        <v>266</v>
      </c>
      <c r="B68">
        <v>2440</v>
      </c>
      <c r="C68">
        <v>1813</v>
      </c>
      <c r="D68">
        <f>B68+C68</f>
        <v>4253</v>
      </c>
      <c r="E68" s="3">
        <f>B68/(B68+C68)</f>
        <v>0.57371267340700682</v>
      </c>
      <c r="F68" s="3">
        <f>E68*K68 + 0.366*(1 - K68)</f>
        <v>0.57319775761007441</v>
      </c>
      <c r="G68" t="str">
        <f>INDEX(Cards!$B:$B, MATCH(A68,Cards!$A:$A,0))</f>
        <v>Battle for Zendikar</v>
      </c>
      <c r="H68" t="str">
        <f>INDEX(Cards!$C:$C, MATCH(A68,Cards!$A:$A,0))</f>
        <v>U</v>
      </c>
      <c r="I68">
        <f>INDEX(Cards!$D:$D, MATCH(A68,Cards!$A:$A,0))</f>
        <v>2</v>
      </c>
      <c r="J68">
        <f>INDEX(Cards!$E:$E, MATCH(A68,Cards!$A:$A,0))</f>
        <v>0</v>
      </c>
      <c r="K68">
        <f>INDEX(Data!$F:$F, MATCH(I68,Data!$A:$A,0))</f>
        <v>0.99752101887435873</v>
      </c>
    </row>
    <row r="69" spans="1:11" x14ac:dyDescent="0.25">
      <c r="A69" t="s">
        <v>196</v>
      </c>
      <c r="B69">
        <v>527</v>
      </c>
      <c r="C69">
        <v>392</v>
      </c>
      <c r="D69">
        <f>B69+C69</f>
        <v>919</v>
      </c>
      <c r="E69" s="3">
        <f>B69/(B69+C69)</f>
        <v>0.57344940152339496</v>
      </c>
      <c r="F69" s="3">
        <f>E69*K69 + 0.366*(1 - K69)</f>
        <v>0.56372465813014705</v>
      </c>
      <c r="G69" t="str">
        <f>INDEX(Cards!$B:$B, MATCH(A69,Cards!$A:$A,0))</f>
        <v>Battle for Zendikar</v>
      </c>
      <c r="H69" t="str">
        <f>INDEX(Cards!$C:$C, MATCH(A69,Cards!$A:$A,0))</f>
        <v>M</v>
      </c>
      <c r="I69">
        <f>INDEX(Cards!$D:$D, MATCH(A69,Cards!$A:$A,0))</f>
        <v>4</v>
      </c>
      <c r="J69" t="str">
        <f>INDEX(Cards!$E:$E, MATCH(A69,Cards!$A:$A,0))</f>
        <v>Blue/Green</v>
      </c>
      <c r="K69">
        <f>INDEX(Data!$F:$F, MATCH(I69,Data!$A:$A,0))</f>
        <v>0.95312233575110483</v>
      </c>
    </row>
    <row r="70" spans="1:11" x14ac:dyDescent="0.25">
      <c r="A70" t="s">
        <v>229</v>
      </c>
      <c r="B70">
        <v>3032</v>
      </c>
      <c r="C70">
        <v>2266</v>
      </c>
      <c r="D70">
        <f>B70+C70</f>
        <v>5298</v>
      </c>
      <c r="E70" s="3">
        <f>B70/(B70+C70)</f>
        <v>0.5722914307285768</v>
      </c>
      <c r="F70" s="3">
        <f>E70*K70 + 0.366*(1 - K70)</f>
        <v>0.56939083375659272</v>
      </c>
      <c r="G70" t="str">
        <f>INDEX(Cards!$B:$B, MATCH(A70,Cards!$A:$A,0))</f>
        <v>Battle for Zendikar</v>
      </c>
      <c r="H70" t="str">
        <f>INDEX(Cards!$C:$C, MATCH(A70,Cards!$A:$A,0))</f>
        <v>U</v>
      </c>
      <c r="I70">
        <f>INDEX(Cards!$D:$D, MATCH(A70,Cards!$A:$A,0))</f>
        <v>3</v>
      </c>
      <c r="J70">
        <f>INDEX(Cards!$E:$E, MATCH(A70,Cards!$A:$A,0))</f>
        <v>0</v>
      </c>
      <c r="K70">
        <f>INDEX(Data!$F:$F, MATCH(I70,Data!$A:$A,0))</f>
        <v>0.98593932398578177</v>
      </c>
    </row>
    <row r="71" spans="1:11" x14ac:dyDescent="0.25">
      <c r="A71" t="s">
        <v>188</v>
      </c>
      <c r="B71">
        <v>1129</v>
      </c>
      <c r="C71">
        <v>844</v>
      </c>
      <c r="D71">
        <f>B71+C71</f>
        <v>1973</v>
      </c>
      <c r="E71" s="3">
        <f>B71/(B71+C71)</f>
        <v>0.57222503801317792</v>
      </c>
      <c r="F71" s="3">
        <f>E71*K71 + 0.366*(1 - K71)</f>
        <v>0.56255768992148059</v>
      </c>
      <c r="G71" t="str">
        <f>INDEX(Cards!$B:$B, MATCH(A71,Cards!$A:$A,0))</f>
        <v>Battle for Zendikar</v>
      </c>
      <c r="H71" t="str">
        <f>INDEX(Cards!$C:$C, MATCH(A71,Cards!$A:$A,0))</f>
        <v>R</v>
      </c>
      <c r="I71">
        <f>INDEX(Cards!$D:$D, MATCH(A71,Cards!$A:$A,0))</f>
        <v>4</v>
      </c>
      <c r="J71" t="str">
        <f>INDEX(Cards!$E:$E, MATCH(A71,Cards!$A:$A,0))</f>
        <v>White/Red</v>
      </c>
      <c r="K71">
        <f>INDEX(Data!$F:$F, MATCH(I71,Data!$A:$A,0))</f>
        <v>0.95312233575110483</v>
      </c>
    </row>
    <row r="72" spans="1:11" x14ac:dyDescent="0.25">
      <c r="A72" t="s">
        <v>76</v>
      </c>
      <c r="B72">
        <v>5698</v>
      </c>
      <c r="C72">
        <v>4272</v>
      </c>
      <c r="D72">
        <f>B72+C72</f>
        <v>9970</v>
      </c>
      <c r="E72" s="3">
        <f>B72/(B72+C72)</f>
        <v>0.57151454363089271</v>
      </c>
      <c r="F72" s="3">
        <f>E72*K72 + 0.366*(1 - K72)</f>
        <v>0.54460715555199057</v>
      </c>
      <c r="G72" t="str">
        <f>INDEX(Cards!$B:$B, MATCH(A72,Cards!$A:$A,0))</f>
        <v>Battle for Zendikar</v>
      </c>
      <c r="H72" t="str">
        <f>INDEX(Cards!$C:$C, MATCH(A72,Cards!$A:$A,0))</f>
        <v>C</v>
      </c>
      <c r="I72">
        <f>INDEX(Cards!$D:$D, MATCH(A72,Cards!$A:$A,0))</f>
        <v>5</v>
      </c>
      <c r="J72" t="str">
        <f>INDEX(Cards!$E:$E, MATCH(A72,Cards!$A:$A,0))</f>
        <v>Black</v>
      </c>
      <c r="K72">
        <f>INDEX(Data!$F:$F, MATCH(I72,Data!$A:$A,0))</f>
        <v>0.86907307091984609</v>
      </c>
    </row>
    <row r="73" spans="1:11" x14ac:dyDescent="0.25">
      <c r="A73" t="s">
        <v>189</v>
      </c>
      <c r="B73">
        <v>2832</v>
      </c>
      <c r="C73">
        <v>2136</v>
      </c>
      <c r="D73">
        <f>B73+C73</f>
        <v>4968</v>
      </c>
      <c r="E73" s="3">
        <f>B73/(B73+C73)</f>
        <v>0.57004830917874394</v>
      </c>
      <c r="F73" s="3">
        <f>E73*K73 + 0.366*(1 - K73)</f>
        <v>0.56048300105050808</v>
      </c>
      <c r="G73" t="str">
        <f>INDEX(Cards!$B:$B, MATCH(A73,Cards!$A:$A,0))</f>
        <v>Battle for Zendikar</v>
      </c>
      <c r="H73" t="str">
        <f>INDEX(Cards!$C:$C, MATCH(A73,Cards!$A:$A,0))</f>
        <v>U</v>
      </c>
      <c r="I73">
        <f>INDEX(Cards!$D:$D, MATCH(A73,Cards!$A:$A,0))</f>
        <v>4</v>
      </c>
      <c r="J73" t="str">
        <f>INDEX(Cards!$E:$E, MATCH(A73,Cards!$A:$A,0))</f>
        <v>Black</v>
      </c>
      <c r="K73">
        <f>INDEX(Data!$F:$F, MATCH(I73,Data!$A:$A,0))</f>
        <v>0.95312233575110483</v>
      </c>
    </row>
    <row r="74" spans="1:11" x14ac:dyDescent="0.25">
      <c r="A74" t="s">
        <v>230</v>
      </c>
      <c r="B74">
        <v>7540</v>
      </c>
      <c r="C74">
        <v>5766</v>
      </c>
      <c r="D74">
        <f>B74+C74</f>
        <v>13306</v>
      </c>
      <c r="E74" s="3">
        <f>B74/(B74+C74)</f>
        <v>0.56666165639561106</v>
      </c>
      <c r="F74" s="3">
        <f>E74*K74 + 0.366*(1 - K74)</f>
        <v>0.56666165639561106</v>
      </c>
      <c r="G74" t="str">
        <f>INDEX(Cards!$B:$B, MATCH(A74,Cards!$A:$A,0))</f>
        <v>Battle for Zendikar</v>
      </c>
      <c r="H74" t="str">
        <f>INDEX(Cards!$C:$C, MATCH(A74,Cards!$A:$A,0))</f>
        <v>C</v>
      </c>
      <c r="I74">
        <f>INDEX(Cards!$D:$D, MATCH(A74,Cards!$A:$A,0))</f>
        <v>1</v>
      </c>
      <c r="J74" t="str">
        <f>INDEX(Cards!$E:$E, MATCH(A74,Cards!$A:$A,0))</f>
        <v>Red</v>
      </c>
      <c r="K74">
        <f>INDEX(Data!$F:$F, MATCH(I74,Data!$A:$A,0))</f>
        <v>0.99999999999999978</v>
      </c>
    </row>
    <row r="75" spans="1:11" x14ac:dyDescent="0.25">
      <c r="A75" t="s">
        <v>279</v>
      </c>
      <c r="B75">
        <v>2685</v>
      </c>
      <c r="C75">
        <v>2068</v>
      </c>
      <c r="D75">
        <f>B75+C75</f>
        <v>4753</v>
      </c>
      <c r="E75" s="3">
        <f>B75/(B75+C75)</f>
        <v>0.56490637492110252</v>
      </c>
      <c r="F75" s="3">
        <f>E75*K75 + 0.366*(1 - K75)</f>
        <v>0.56210961682617422</v>
      </c>
      <c r="G75" t="str">
        <f>INDEX(Cards!$B:$B, MATCH(A75,Cards!$A:$A,0))</f>
        <v>Battle for Zendikar</v>
      </c>
      <c r="H75" t="str">
        <f>INDEX(Cards!$C:$C, MATCH(A75,Cards!$A:$A,0))</f>
        <v>U</v>
      </c>
      <c r="I75">
        <f>INDEX(Cards!$D:$D, MATCH(A75,Cards!$A:$A,0))</f>
        <v>3</v>
      </c>
      <c r="J75">
        <f>INDEX(Cards!$E:$E, MATCH(A75,Cards!$A:$A,0))</f>
        <v>0</v>
      </c>
      <c r="K75">
        <f>INDEX(Data!$F:$F, MATCH(I75,Data!$A:$A,0))</f>
        <v>0.98593932398578177</v>
      </c>
    </row>
    <row r="76" spans="1:11" x14ac:dyDescent="0.25">
      <c r="A76" t="s">
        <v>163</v>
      </c>
      <c r="B76">
        <v>3055</v>
      </c>
      <c r="C76">
        <v>2356</v>
      </c>
      <c r="D76">
        <f>B76+C76</f>
        <v>5411</v>
      </c>
      <c r="E76" s="3">
        <f>B76/(B76+C76)</f>
        <v>0.56459064867861763</v>
      </c>
      <c r="F76" s="3">
        <f>E76*K76 + 0.366*(1 - K76)</f>
        <v>0.5617983299080942</v>
      </c>
      <c r="G76" t="str">
        <f>INDEX(Cards!$B:$B, MATCH(A76,Cards!$A:$A,0))</f>
        <v>Battle for Zendikar</v>
      </c>
      <c r="H76" t="str">
        <f>INDEX(Cards!$C:$C, MATCH(A76,Cards!$A:$A,0))</f>
        <v>U</v>
      </c>
      <c r="I76">
        <f>INDEX(Cards!$D:$D, MATCH(A76,Cards!$A:$A,0))</f>
        <v>3</v>
      </c>
      <c r="J76" t="str">
        <f>INDEX(Cards!$E:$E, MATCH(A76,Cards!$A:$A,0))</f>
        <v>White</v>
      </c>
      <c r="K76">
        <f>INDEX(Data!$F:$F, MATCH(I76,Data!$A:$A,0))</f>
        <v>0.98593932398578177</v>
      </c>
    </row>
    <row r="77" spans="1:11" x14ac:dyDescent="0.25">
      <c r="A77" t="s">
        <v>142</v>
      </c>
      <c r="B77">
        <v>2395</v>
      </c>
      <c r="C77">
        <v>1852</v>
      </c>
      <c r="D77">
        <f>B77+C77</f>
        <v>4247</v>
      </c>
      <c r="E77" s="3">
        <f>B77/(B77+C77)</f>
        <v>0.56392747821991995</v>
      </c>
      <c r="F77" s="3">
        <f>E77*K77 + 0.366*(1 - K77)</f>
        <v>0.56343681973716697</v>
      </c>
      <c r="G77" t="str">
        <f>INDEX(Cards!$B:$B, MATCH(A77,Cards!$A:$A,0))</f>
        <v>Battle for Zendikar</v>
      </c>
      <c r="H77" t="str">
        <f>INDEX(Cards!$C:$C, MATCH(A77,Cards!$A:$A,0))</f>
        <v>U</v>
      </c>
      <c r="I77">
        <f>INDEX(Cards!$D:$D, MATCH(A77,Cards!$A:$A,0))</f>
        <v>2</v>
      </c>
      <c r="J77">
        <f>INDEX(Cards!$E:$E, MATCH(A77,Cards!$A:$A,0))</f>
        <v>0</v>
      </c>
      <c r="K77">
        <f>INDEX(Data!$F:$F, MATCH(I77,Data!$A:$A,0))</f>
        <v>0.99752101887435873</v>
      </c>
    </row>
    <row r="78" spans="1:11" x14ac:dyDescent="0.25">
      <c r="A78" t="s">
        <v>73</v>
      </c>
      <c r="B78">
        <v>3586</v>
      </c>
      <c r="C78">
        <v>2786</v>
      </c>
      <c r="D78">
        <f>B78+C78</f>
        <v>6372</v>
      </c>
      <c r="E78" s="3">
        <f>B78/(B78+C78)</f>
        <v>0.56277463904582548</v>
      </c>
      <c r="F78" s="3">
        <f>E78*K78 + 0.366*(1 - K78)</f>
        <v>0.55355030358393775</v>
      </c>
      <c r="G78" t="str">
        <f>INDEX(Cards!$B:$B, MATCH(A78,Cards!$A:$A,0))</f>
        <v>Battle for Zendikar</v>
      </c>
      <c r="H78" t="str">
        <f>INDEX(Cards!$C:$C, MATCH(A78,Cards!$A:$A,0))</f>
        <v>U</v>
      </c>
      <c r="I78">
        <f>INDEX(Cards!$D:$D, MATCH(A78,Cards!$A:$A,0))</f>
        <v>4</v>
      </c>
      <c r="J78">
        <f>INDEX(Cards!$E:$E, MATCH(A78,Cards!$A:$A,0))</f>
        <v>0</v>
      </c>
      <c r="K78">
        <f>INDEX(Data!$F:$F, MATCH(I78,Data!$A:$A,0))</f>
        <v>0.95312233575110483</v>
      </c>
    </row>
    <row r="79" spans="1:11" x14ac:dyDescent="0.25">
      <c r="A79" t="s">
        <v>176</v>
      </c>
      <c r="B79">
        <v>8893</v>
      </c>
      <c r="C79">
        <v>6919</v>
      </c>
      <c r="D79">
        <f>B79+C79</f>
        <v>15812</v>
      </c>
      <c r="E79" s="3">
        <f>B79/(B79+C79)</f>
        <v>0.56242094611687321</v>
      </c>
      <c r="F79" s="3">
        <f>E79*K79 + 0.366*(1 - K79)</f>
        <v>0.55321319095335608</v>
      </c>
      <c r="G79" t="str">
        <f>INDEX(Cards!$B:$B, MATCH(A79,Cards!$A:$A,0))</f>
        <v>Battle for Zendikar</v>
      </c>
      <c r="H79" t="str">
        <f>INDEX(Cards!$C:$C, MATCH(A79,Cards!$A:$A,0))</f>
        <v>C</v>
      </c>
      <c r="I79">
        <f>INDEX(Cards!$D:$D, MATCH(A79,Cards!$A:$A,0))</f>
        <v>4</v>
      </c>
      <c r="J79" t="str">
        <f>INDEX(Cards!$E:$E, MATCH(A79,Cards!$A:$A,0))</f>
        <v>White</v>
      </c>
      <c r="K79">
        <f>INDEX(Data!$F:$F, MATCH(I79,Data!$A:$A,0))</f>
        <v>0.95312233575110483</v>
      </c>
    </row>
    <row r="80" spans="1:11" x14ac:dyDescent="0.25">
      <c r="A80" t="s">
        <v>248</v>
      </c>
      <c r="B80">
        <v>1693</v>
      </c>
      <c r="C80">
        <v>1321</v>
      </c>
      <c r="D80">
        <f>B80+C80</f>
        <v>3014</v>
      </c>
      <c r="E80" s="3">
        <f>B80/(B80+C80)</f>
        <v>0.56171201061712006</v>
      </c>
      <c r="F80" s="3">
        <f>E80*K80 + 0.366*(1 - K80)</f>
        <v>0.55896016744374144</v>
      </c>
      <c r="G80" t="str">
        <f>INDEX(Cards!$B:$B, MATCH(A80,Cards!$A:$A,0))</f>
        <v>Battle for Zendikar</v>
      </c>
      <c r="H80" t="str">
        <f>INDEX(Cards!$C:$C, MATCH(A80,Cards!$A:$A,0))</f>
        <v>R</v>
      </c>
      <c r="I80">
        <f>INDEX(Cards!$D:$D, MATCH(A80,Cards!$A:$A,0))</f>
        <v>3</v>
      </c>
      <c r="J80" t="str">
        <f>INDEX(Cards!$E:$E, MATCH(A80,Cards!$A:$A,0))</f>
        <v>White</v>
      </c>
      <c r="K80">
        <f>INDEX(Data!$F:$F, MATCH(I80,Data!$A:$A,0))</f>
        <v>0.98593932398578177</v>
      </c>
    </row>
    <row r="81" spans="1:11" x14ac:dyDescent="0.25">
      <c r="A81" t="s">
        <v>75</v>
      </c>
      <c r="B81">
        <v>1362</v>
      </c>
      <c r="C81">
        <v>1064</v>
      </c>
      <c r="D81">
        <f>B81+C81</f>
        <v>2426</v>
      </c>
      <c r="E81" s="3">
        <f>B81/(B81+C81)</f>
        <v>0.56141797197032151</v>
      </c>
      <c r="F81" s="3">
        <f>E81*K81 + 0.366*(1 - K81)</f>
        <v>0.5522572338920968</v>
      </c>
      <c r="G81" t="str">
        <f>INDEX(Cards!$B:$B, MATCH(A81,Cards!$A:$A,0))</f>
        <v>Battle for Zendikar</v>
      </c>
      <c r="H81" t="str">
        <f>INDEX(Cards!$C:$C, MATCH(A81,Cards!$A:$A,0))</f>
        <v>R</v>
      </c>
      <c r="I81">
        <f>INDEX(Cards!$D:$D, MATCH(A81,Cards!$A:$A,0))</f>
        <v>4</v>
      </c>
      <c r="J81">
        <f>INDEX(Cards!$E:$E, MATCH(A81,Cards!$A:$A,0))</f>
        <v>0</v>
      </c>
      <c r="K81">
        <f>INDEX(Data!$F:$F, MATCH(I81,Data!$A:$A,0))</f>
        <v>0.95312233575110483</v>
      </c>
    </row>
    <row r="82" spans="1:11" x14ac:dyDescent="0.25">
      <c r="A82" t="s">
        <v>242</v>
      </c>
      <c r="B82">
        <v>927</v>
      </c>
      <c r="C82">
        <v>727</v>
      </c>
      <c r="D82">
        <f>B82+C82</f>
        <v>1654</v>
      </c>
      <c r="E82" s="3">
        <f>B82/(B82+C82)</f>
        <v>0.56045949214026602</v>
      </c>
      <c r="F82" s="3">
        <f>E82*K82 + 0.366*(1 - K82)</f>
        <v>0.50360685274930139</v>
      </c>
      <c r="G82" t="str">
        <f>INDEX(Cards!$B:$B, MATCH(A82,Cards!$A:$A,0))</f>
        <v>Battle for Zendikar</v>
      </c>
      <c r="H82" t="str">
        <f>INDEX(Cards!$C:$C, MATCH(A82,Cards!$A:$A,0))</f>
        <v>R</v>
      </c>
      <c r="I82">
        <f>INDEX(Cards!$D:$D, MATCH(A82,Cards!$A:$A,0))</f>
        <v>6</v>
      </c>
      <c r="J82" t="str">
        <f>INDEX(Cards!$E:$E, MATCH(A82,Cards!$A:$A,0))</f>
        <v>Green</v>
      </c>
      <c r="K82">
        <f>INDEX(Data!$F:$F, MATCH(I82,Data!$A:$A,0))</f>
        <v>0.70763762280137965</v>
      </c>
    </row>
    <row r="83" spans="1:11" x14ac:dyDescent="0.25">
      <c r="A83" t="s">
        <v>164</v>
      </c>
      <c r="B83">
        <v>10052</v>
      </c>
      <c r="C83">
        <v>7889</v>
      </c>
      <c r="D83">
        <f>B83+C83</f>
        <v>17941</v>
      </c>
      <c r="E83" s="3">
        <f>B83/(B83+C83)</f>
        <v>0.56028092079594227</v>
      </c>
      <c r="F83" s="3">
        <f>E83*K83 + 0.366*(1 - K83)</f>
        <v>0.56028092079594227</v>
      </c>
      <c r="G83" t="str">
        <f>INDEX(Cards!$B:$B, MATCH(A83,Cards!$A:$A,0))</f>
        <v>Battle for Zendikar</v>
      </c>
      <c r="H83" t="str">
        <f>INDEX(Cards!$C:$C, MATCH(A83,Cards!$A:$A,0))</f>
        <v>C</v>
      </c>
      <c r="I83">
        <f>INDEX(Cards!$D:$D, MATCH(A83,Cards!$A:$A,0))</f>
        <v>1</v>
      </c>
      <c r="J83" t="str">
        <f>INDEX(Cards!$E:$E, MATCH(A83,Cards!$A:$A,0))</f>
        <v>Blue</v>
      </c>
      <c r="K83">
        <f>INDEX(Data!$F:$F, MATCH(I83,Data!$A:$A,0))</f>
        <v>0.99999999999999978</v>
      </c>
    </row>
    <row r="84" spans="1:11" x14ac:dyDescent="0.25">
      <c r="A84" t="s">
        <v>154</v>
      </c>
      <c r="B84">
        <v>4321</v>
      </c>
      <c r="C84">
        <v>3392</v>
      </c>
      <c r="D84">
        <f>B84+C84</f>
        <v>7713</v>
      </c>
      <c r="E84" s="3">
        <f>B84/(B84+C84)</f>
        <v>0.56022300012965121</v>
      </c>
      <c r="F84" s="3">
        <f>E84*K84 + 0.366*(1 - K84)</f>
        <v>0.55749209345031869</v>
      </c>
      <c r="G84" t="str">
        <f>INDEX(Cards!$B:$B, MATCH(A84,Cards!$A:$A,0))</f>
        <v>Battle for Zendikar</v>
      </c>
      <c r="H84" t="str">
        <f>INDEX(Cards!$C:$C, MATCH(A84,Cards!$A:$A,0))</f>
        <v>U</v>
      </c>
      <c r="I84">
        <f>INDEX(Cards!$D:$D, MATCH(A84,Cards!$A:$A,0))</f>
        <v>3</v>
      </c>
      <c r="J84">
        <f>INDEX(Cards!$E:$E, MATCH(A84,Cards!$A:$A,0))</f>
        <v>0</v>
      </c>
      <c r="K84">
        <f>INDEX(Data!$F:$F, MATCH(I84,Data!$A:$A,0))</f>
        <v>0.98593932398578177</v>
      </c>
    </row>
    <row r="85" spans="1:11" x14ac:dyDescent="0.25">
      <c r="A85" t="s">
        <v>195</v>
      </c>
      <c r="B85">
        <v>9409</v>
      </c>
      <c r="C85">
        <v>7436</v>
      </c>
      <c r="D85">
        <f>B85+C85</f>
        <v>16845</v>
      </c>
      <c r="E85" s="3">
        <f>B85/(B85+C85)</f>
        <v>0.55856337192045113</v>
      </c>
      <c r="F85" s="3">
        <f>E85*K85 + 0.366*(1 - K85)</f>
        <v>0.5558558007356722</v>
      </c>
      <c r="G85" t="str">
        <f>INDEX(Cards!$B:$B, MATCH(A85,Cards!$A:$A,0))</f>
        <v>Battle for Zendikar</v>
      </c>
      <c r="H85" t="str">
        <f>INDEX(Cards!$C:$C, MATCH(A85,Cards!$A:$A,0))</f>
        <v>C</v>
      </c>
      <c r="I85">
        <f>INDEX(Cards!$D:$D, MATCH(A85,Cards!$A:$A,0))</f>
        <v>3</v>
      </c>
      <c r="J85">
        <f>INDEX(Cards!$E:$E, MATCH(A85,Cards!$A:$A,0))</f>
        <v>0</v>
      </c>
      <c r="K85">
        <f>INDEX(Data!$F:$F, MATCH(I85,Data!$A:$A,0))</f>
        <v>0.98593932398578177</v>
      </c>
    </row>
    <row r="86" spans="1:11" x14ac:dyDescent="0.25">
      <c r="A86" t="s">
        <v>228</v>
      </c>
      <c r="B86">
        <v>2297</v>
      </c>
      <c r="C86">
        <v>1824</v>
      </c>
      <c r="D86">
        <f>B86+C86</f>
        <v>4121</v>
      </c>
      <c r="E86" s="3">
        <f>B86/(B86+C86)</f>
        <v>0.55738898325649111</v>
      </c>
      <c r="F86" s="3">
        <f>E86*K86 + 0.366*(1 - K86)</f>
        <v>0.53233101141894579</v>
      </c>
      <c r="G86" t="str">
        <f>INDEX(Cards!$B:$B, MATCH(A86,Cards!$A:$A,0))</f>
        <v>Battle for Zendikar</v>
      </c>
      <c r="H86" t="str">
        <f>INDEX(Cards!$C:$C, MATCH(A86,Cards!$A:$A,0))</f>
        <v>U</v>
      </c>
      <c r="I86">
        <f>INDEX(Cards!$D:$D, MATCH(A86,Cards!$A:$A,0))</f>
        <v>5</v>
      </c>
      <c r="J86">
        <f>INDEX(Cards!$E:$E, MATCH(A86,Cards!$A:$A,0))</f>
        <v>0</v>
      </c>
      <c r="K86">
        <f>INDEX(Data!$F:$F, MATCH(I86,Data!$A:$A,0))</f>
        <v>0.86907307091984609</v>
      </c>
    </row>
    <row r="87" spans="1:11" x14ac:dyDescent="0.25">
      <c r="A87" t="s">
        <v>160</v>
      </c>
      <c r="B87">
        <v>3906</v>
      </c>
      <c r="C87">
        <v>3107</v>
      </c>
      <c r="D87">
        <f>B87+C87</f>
        <v>7013</v>
      </c>
      <c r="E87" s="3">
        <f>B87/(B87+C87)</f>
        <v>0.55696563524882359</v>
      </c>
      <c r="F87" s="3">
        <f>E87*K87 + 0.366*(1 - K87)</f>
        <v>0.55649223504339562</v>
      </c>
      <c r="G87" t="str">
        <f>INDEX(Cards!$B:$B, MATCH(A87,Cards!$A:$A,0))</f>
        <v>Battle for Zendikar</v>
      </c>
      <c r="H87" t="str">
        <f>INDEX(Cards!$C:$C, MATCH(A87,Cards!$A:$A,0))</f>
        <v>U</v>
      </c>
      <c r="I87">
        <f>INDEX(Cards!$D:$D, MATCH(A87,Cards!$A:$A,0))</f>
        <v>2</v>
      </c>
      <c r="J87" t="str">
        <f>INDEX(Cards!$E:$E, MATCH(A87,Cards!$A:$A,0))</f>
        <v>White</v>
      </c>
      <c r="K87">
        <f>INDEX(Data!$F:$F, MATCH(I87,Data!$A:$A,0))</f>
        <v>0.99752101887435873</v>
      </c>
    </row>
    <row r="88" spans="1:11" x14ac:dyDescent="0.25">
      <c r="A88" t="s">
        <v>144</v>
      </c>
      <c r="B88">
        <v>3496</v>
      </c>
      <c r="C88">
        <v>2781</v>
      </c>
      <c r="D88">
        <f>B88+C88</f>
        <v>6277</v>
      </c>
      <c r="E88" s="3">
        <f>B88/(B88+C88)</f>
        <v>0.5569539588975625</v>
      </c>
      <c r="F88" s="3">
        <f>E88*K88 + 0.366*(1 - K88)</f>
        <v>0.50112620553878351</v>
      </c>
      <c r="G88" t="str">
        <f>INDEX(Cards!$B:$B, MATCH(A88,Cards!$A:$A,0))</f>
        <v>Battle for Zendikar</v>
      </c>
      <c r="H88" t="str">
        <f>INDEX(Cards!$C:$C, MATCH(A88,Cards!$A:$A,0))</f>
        <v>C</v>
      </c>
      <c r="I88">
        <f>INDEX(Cards!$D:$D, MATCH(A88,Cards!$A:$A,0))</f>
        <v>6</v>
      </c>
      <c r="J88" t="str">
        <f>INDEX(Cards!$E:$E, MATCH(A88,Cards!$A:$A,0))</f>
        <v>Blue</v>
      </c>
      <c r="K88">
        <f>INDEX(Data!$F:$F, MATCH(I88,Data!$A:$A,0))</f>
        <v>0.70763762280137965</v>
      </c>
    </row>
    <row r="89" spans="1:11" x14ac:dyDescent="0.25">
      <c r="A89" t="s">
        <v>184</v>
      </c>
      <c r="B89">
        <v>8382</v>
      </c>
      <c r="C89">
        <v>6709</v>
      </c>
      <c r="D89">
        <f>B89+C89</f>
        <v>15091</v>
      </c>
      <c r="E89" s="3">
        <f>B89/(B89+C89)</f>
        <v>0.55543038897356045</v>
      </c>
      <c r="F89" s="3">
        <f>E89*K89 + 0.366*(1 - K89)</f>
        <v>0.55496079461467218</v>
      </c>
      <c r="G89" t="str">
        <f>INDEX(Cards!$B:$B, MATCH(A89,Cards!$A:$A,0))</f>
        <v>Battle for Zendikar</v>
      </c>
      <c r="H89" t="str">
        <f>INDEX(Cards!$C:$C, MATCH(A89,Cards!$A:$A,0))</f>
        <v>C</v>
      </c>
      <c r="I89">
        <f>INDEX(Cards!$D:$D, MATCH(A89,Cards!$A:$A,0))</f>
        <v>2</v>
      </c>
      <c r="J89" t="str">
        <f>INDEX(Cards!$E:$E, MATCH(A89,Cards!$A:$A,0))</f>
        <v>Black</v>
      </c>
      <c r="K89">
        <f>INDEX(Data!$F:$F, MATCH(I89,Data!$A:$A,0))</f>
        <v>0.99752101887435873</v>
      </c>
    </row>
    <row r="90" spans="1:11" x14ac:dyDescent="0.25">
      <c r="A90" t="s">
        <v>128</v>
      </c>
      <c r="B90">
        <v>2752</v>
      </c>
      <c r="C90">
        <v>2204</v>
      </c>
      <c r="D90">
        <f>B90+C90</f>
        <v>4956</v>
      </c>
      <c r="E90" s="3">
        <f>B90/(B90+C90)</f>
        <v>0.55528652138821633</v>
      </c>
      <c r="F90" s="3">
        <f>E90*K90 + 0.366*(1 - K90)</f>
        <v>0.53050381842659233</v>
      </c>
      <c r="G90" t="str">
        <f>INDEX(Cards!$B:$B, MATCH(A90,Cards!$A:$A,0))</f>
        <v>Battle for Zendikar</v>
      </c>
      <c r="H90" t="str">
        <f>INDEX(Cards!$C:$C, MATCH(A90,Cards!$A:$A,0))</f>
        <v>U</v>
      </c>
      <c r="I90">
        <f>INDEX(Cards!$D:$D, MATCH(A90,Cards!$A:$A,0))</f>
        <v>5</v>
      </c>
      <c r="J90" t="str">
        <f>INDEX(Cards!$E:$E, MATCH(A90,Cards!$A:$A,0))</f>
        <v>White</v>
      </c>
      <c r="K90">
        <f>INDEX(Data!$F:$F, MATCH(I90,Data!$A:$A,0))</f>
        <v>0.86907307091984609</v>
      </c>
    </row>
    <row r="91" spans="1:11" x14ac:dyDescent="0.25">
      <c r="A91" t="s">
        <v>92</v>
      </c>
      <c r="B91">
        <v>5810</v>
      </c>
      <c r="C91">
        <v>4654</v>
      </c>
      <c r="D91">
        <f>B91+C91</f>
        <v>10464</v>
      </c>
      <c r="E91" s="3">
        <f>B91/(B91+C91)</f>
        <v>0.55523700305810397</v>
      </c>
      <c r="F91" s="3">
        <f>E91*K91 + 0.366*(1 - K91)</f>
        <v>0.53046078337937475</v>
      </c>
      <c r="G91" t="str">
        <f>INDEX(Cards!$B:$B, MATCH(A91,Cards!$A:$A,0))</f>
        <v>Battle for Zendikar</v>
      </c>
      <c r="H91" t="str">
        <f>INDEX(Cards!$C:$C, MATCH(A91,Cards!$A:$A,0))</f>
        <v>C</v>
      </c>
      <c r="I91">
        <f>INDEX(Cards!$D:$D, MATCH(A91,Cards!$A:$A,0))</f>
        <v>5</v>
      </c>
      <c r="J91" t="str">
        <f>INDEX(Cards!$E:$E, MATCH(A91,Cards!$A:$A,0))</f>
        <v>White</v>
      </c>
      <c r="K91">
        <f>INDEX(Data!$F:$F, MATCH(I91,Data!$A:$A,0))</f>
        <v>0.86907307091984609</v>
      </c>
    </row>
    <row r="92" spans="1:11" x14ac:dyDescent="0.25">
      <c r="A92" t="s">
        <v>102</v>
      </c>
      <c r="B92">
        <v>6812</v>
      </c>
      <c r="C92">
        <v>5465</v>
      </c>
      <c r="D92">
        <f>B92+C92</f>
        <v>12277</v>
      </c>
      <c r="E92" s="3">
        <f>B92/(B92+C92)</f>
        <v>0.55485867883033313</v>
      </c>
      <c r="F92" s="3">
        <f>E92*K92 + 0.366*(1 - K92)</f>
        <v>0.54600542509363492</v>
      </c>
      <c r="G92" t="str">
        <f>INDEX(Cards!$B:$B, MATCH(A92,Cards!$A:$A,0))</f>
        <v>Battle for Zendikar</v>
      </c>
      <c r="H92" t="str">
        <f>INDEX(Cards!$C:$C, MATCH(A92,Cards!$A:$A,0))</f>
        <v>C</v>
      </c>
      <c r="I92">
        <f>INDEX(Cards!$D:$D, MATCH(A92,Cards!$A:$A,0))</f>
        <v>4</v>
      </c>
      <c r="J92">
        <f>INDEX(Cards!$E:$E, MATCH(A92,Cards!$A:$A,0))</f>
        <v>0</v>
      </c>
      <c r="K92">
        <f>INDEX(Data!$F:$F, MATCH(I92,Data!$A:$A,0))</f>
        <v>0.95312233575110483</v>
      </c>
    </row>
    <row r="93" spans="1:11" x14ac:dyDescent="0.25">
      <c r="A93" t="s">
        <v>131</v>
      </c>
      <c r="B93">
        <v>2574</v>
      </c>
      <c r="C93">
        <v>2072</v>
      </c>
      <c r="D93">
        <f>B93+C93</f>
        <v>4646</v>
      </c>
      <c r="E93" s="3">
        <f>B93/(B93+C93)</f>
        <v>0.55402496771416276</v>
      </c>
      <c r="F93" s="3">
        <f>E93*K93 + 0.366*(1 - K93)</f>
        <v>0.55355885736805011</v>
      </c>
      <c r="G93" t="str">
        <f>INDEX(Cards!$B:$B, MATCH(A93,Cards!$A:$A,0))</f>
        <v>Battle for Zendikar</v>
      </c>
      <c r="H93" t="str">
        <f>INDEX(Cards!$C:$C, MATCH(A93,Cards!$A:$A,0))</f>
        <v>U</v>
      </c>
      <c r="I93">
        <f>INDEX(Cards!$D:$D, MATCH(A93,Cards!$A:$A,0))</f>
        <v>2</v>
      </c>
      <c r="J93" t="str">
        <f>INDEX(Cards!$E:$E, MATCH(A93,Cards!$A:$A,0))</f>
        <v>Blue/Green</v>
      </c>
      <c r="K93">
        <f>INDEX(Data!$F:$F, MATCH(I93,Data!$A:$A,0))</f>
        <v>0.99752101887435873</v>
      </c>
    </row>
    <row r="94" spans="1:11" x14ac:dyDescent="0.25">
      <c r="A94" t="s">
        <v>116</v>
      </c>
      <c r="B94">
        <v>1206</v>
      </c>
      <c r="C94">
        <v>976</v>
      </c>
      <c r="D94">
        <f>B94+C94</f>
        <v>2182</v>
      </c>
      <c r="E94" s="3">
        <f>B94/(B94+C94)</f>
        <v>0.55270394133822176</v>
      </c>
      <c r="F94" s="3">
        <f>E94*K94 + 0.366*(1 - K94)</f>
        <v>0.52825936765164716</v>
      </c>
      <c r="G94" t="str">
        <f>INDEX(Cards!$B:$B, MATCH(A94,Cards!$A:$A,0))</f>
        <v>Battle for Zendikar</v>
      </c>
      <c r="H94" t="str">
        <f>INDEX(Cards!$C:$C, MATCH(A94,Cards!$A:$A,0))</f>
        <v>R</v>
      </c>
      <c r="I94">
        <f>INDEX(Cards!$D:$D, MATCH(A94,Cards!$A:$A,0))</f>
        <v>5</v>
      </c>
      <c r="J94">
        <f>INDEX(Cards!$E:$E, MATCH(A94,Cards!$A:$A,0))</f>
        <v>0</v>
      </c>
      <c r="K94">
        <f>INDEX(Data!$F:$F, MATCH(I94,Data!$A:$A,0))</f>
        <v>0.86907307091984609</v>
      </c>
    </row>
    <row r="95" spans="1:11" x14ac:dyDescent="0.25">
      <c r="A95" t="s">
        <v>94</v>
      </c>
      <c r="B95">
        <v>3152</v>
      </c>
      <c r="C95">
        <v>2559</v>
      </c>
      <c r="D95">
        <f>B95+C95</f>
        <v>5711</v>
      </c>
      <c r="E95" s="3">
        <f>B95/(B95+C95)</f>
        <v>0.55191735247767471</v>
      </c>
      <c r="F95" s="3">
        <f>E95*K95 + 0.366*(1 - K95)</f>
        <v>0.54320198125018282</v>
      </c>
      <c r="G95" t="str">
        <f>INDEX(Cards!$B:$B, MATCH(A95,Cards!$A:$A,0))</f>
        <v>Battle for Zendikar</v>
      </c>
      <c r="H95" t="str">
        <f>INDEX(Cards!$C:$C, MATCH(A95,Cards!$A:$A,0))</f>
        <v>U</v>
      </c>
      <c r="I95">
        <f>INDEX(Cards!$D:$D, MATCH(A95,Cards!$A:$A,0))</f>
        <v>4</v>
      </c>
      <c r="J95" t="str">
        <f>INDEX(Cards!$E:$E, MATCH(A95,Cards!$A:$A,0))</f>
        <v>White</v>
      </c>
      <c r="K95">
        <f>INDEX(Data!$F:$F, MATCH(I95,Data!$A:$A,0))</f>
        <v>0.95312233575110483</v>
      </c>
    </row>
    <row r="96" spans="1:11" x14ac:dyDescent="0.25">
      <c r="A96" t="s">
        <v>194</v>
      </c>
      <c r="B96">
        <v>4693</v>
      </c>
      <c r="C96">
        <v>3844</v>
      </c>
      <c r="D96">
        <f>B96+C96</f>
        <v>8537</v>
      </c>
      <c r="E96" s="3">
        <f>B96/(B96+C96)</f>
        <v>0.54972472765608527</v>
      </c>
      <c r="F96" s="3">
        <f>E96*K96 + 0.366*(1 - K96)</f>
        <v>0.54111214155880361</v>
      </c>
      <c r="G96" t="str">
        <f>INDEX(Cards!$B:$B, MATCH(A96,Cards!$A:$A,0))</f>
        <v>Battle for Zendikar</v>
      </c>
      <c r="H96" t="str">
        <f>INDEX(Cards!$C:$C, MATCH(A96,Cards!$A:$A,0))</f>
        <v>C</v>
      </c>
      <c r="I96">
        <f>INDEX(Cards!$D:$D, MATCH(A96,Cards!$A:$A,0))</f>
        <v>4</v>
      </c>
      <c r="J96">
        <f>INDEX(Cards!$E:$E, MATCH(A96,Cards!$A:$A,0))</f>
        <v>0</v>
      </c>
      <c r="K96">
        <f>INDEX(Data!$F:$F, MATCH(I96,Data!$A:$A,0))</f>
        <v>0.95312233575110483</v>
      </c>
    </row>
    <row r="97" spans="1:11" x14ac:dyDescent="0.25">
      <c r="A97" t="s">
        <v>259</v>
      </c>
      <c r="B97">
        <v>1413</v>
      </c>
      <c r="C97">
        <v>1159</v>
      </c>
      <c r="D97">
        <f>B97+C97</f>
        <v>2572</v>
      </c>
      <c r="E97" s="3">
        <f>B97/(B97+C97)</f>
        <v>0.54937791601866248</v>
      </c>
      <c r="F97" s="3">
        <f>E97*K97 + 0.366*(1 - K97)</f>
        <v>0.54892332562599278</v>
      </c>
      <c r="G97" t="str">
        <f>INDEX(Cards!$B:$B, MATCH(A97,Cards!$A:$A,0))</f>
        <v>Battle for Zendikar</v>
      </c>
      <c r="H97" t="str">
        <f>INDEX(Cards!$C:$C, MATCH(A97,Cards!$A:$A,0))</f>
        <v>R</v>
      </c>
      <c r="I97">
        <f>INDEX(Cards!$D:$D, MATCH(A97,Cards!$A:$A,0))</f>
        <v>2</v>
      </c>
      <c r="J97">
        <f>INDEX(Cards!$E:$E, MATCH(A97,Cards!$A:$A,0))</f>
        <v>0</v>
      </c>
      <c r="K97">
        <f>INDEX(Data!$F:$F, MATCH(I97,Data!$A:$A,0))</f>
        <v>0.99752101887435873</v>
      </c>
    </row>
    <row r="98" spans="1:11" x14ac:dyDescent="0.25">
      <c r="A98" t="s">
        <v>237</v>
      </c>
      <c r="B98">
        <v>1224</v>
      </c>
      <c r="C98">
        <v>1004</v>
      </c>
      <c r="D98">
        <f>B98+C98</f>
        <v>2228</v>
      </c>
      <c r="E98" s="3">
        <f>B98/(B98+C98)</f>
        <v>0.54937163375224418</v>
      </c>
      <c r="F98" s="3">
        <f>E98*K98 + 0.366*(1 - K98)</f>
        <v>0.54077559987243518</v>
      </c>
      <c r="G98" t="str">
        <f>INDEX(Cards!$B:$B, MATCH(A98,Cards!$A:$A,0))</f>
        <v>Battle for Zendikar</v>
      </c>
      <c r="H98" t="str">
        <f>INDEX(Cards!$C:$C, MATCH(A98,Cards!$A:$A,0))</f>
        <v>R</v>
      </c>
      <c r="I98">
        <f>INDEX(Cards!$D:$D, MATCH(A98,Cards!$A:$A,0))</f>
        <v>4</v>
      </c>
      <c r="J98">
        <f>INDEX(Cards!$E:$E, MATCH(A98,Cards!$A:$A,0))</f>
        <v>0</v>
      </c>
      <c r="K98">
        <f>INDEX(Data!$F:$F, MATCH(I98,Data!$A:$A,0))</f>
        <v>0.95312233575110483</v>
      </c>
    </row>
    <row r="99" spans="1:11" x14ac:dyDescent="0.25">
      <c r="A99" t="s">
        <v>225</v>
      </c>
      <c r="B99">
        <v>8807</v>
      </c>
      <c r="C99">
        <v>7249</v>
      </c>
      <c r="D99">
        <f>B99+C99</f>
        <v>16056</v>
      </c>
      <c r="E99" s="3">
        <f>B99/(B99+C99)</f>
        <v>0.54851768809167911</v>
      </c>
      <c r="F99" s="3">
        <f>E99*K99 + 0.366*(1 - K99)</f>
        <v>0.54595136601255789</v>
      </c>
      <c r="G99" t="str">
        <f>INDEX(Cards!$B:$B, MATCH(A99,Cards!$A:$A,0))</f>
        <v>Battle for Zendikar</v>
      </c>
      <c r="H99" t="str">
        <f>INDEX(Cards!$C:$C, MATCH(A99,Cards!$A:$A,0))</f>
        <v>C</v>
      </c>
      <c r="I99">
        <f>INDEX(Cards!$D:$D, MATCH(A99,Cards!$A:$A,0))</f>
        <v>3</v>
      </c>
      <c r="J99">
        <f>INDEX(Cards!$E:$E, MATCH(A99,Cards!$A:$A,0))</f>
        <v>0</v>
      </c>
      <c r="K99">
        <f>INDEX(Data!$F:$F, MATCH(I99,Data!$A:$A,0))</f>
        <v>0.98593932398578177</v>
      </c>
    </row>
    <row r="100" spans="1:11" x14ac:dyDescent="0.25">
      <c r="A100" t="s">
        <v>262</v>
      </c>
      <c r="B100">
        <v>1282</v>
      </c>
      <c r="C100">
        <v>1056</v>
      </c>
      <c r="D100">
        <f>B100+C100</f>
        <v>2338</v>
      </c>
      <c r="E100" s="3">
        <f>B100/(B100+C100)</f>
        <v>0.54833190761334472</v>
      </c>
      <c r="F100" s="3">
        <f>E100*K100 + 0.366*(1 - K100)</f>
        <v>0.52445975087620311</v>
      </c>
      <c r="G100" t="str">
        <f>INDEX(Cards!$B:$B, MATCH(A100,Cards!$A:$A,0))</f>
        <v>Battle for Zendikar</v>
      </c>
      <c r="H100" t="str">
        <f>INDEX(Cards!$C:$C, MATCH(A100,Cards!$A:$A,0))</f>
        <v>R</v>
      </c>
      <c r="I100">
        <f>INDEX(Cards!$D:$D, MATCH(A100,Cards!$A:$A,0))</f>
        <v>5</v>
      </c>
      <c r="J100" t="str">
        <f>INDEX(Cards!$E:$E, MATCH(A100,Cards!$A:$A,0))</f>
        <v>White</v>
      </c>
      <c r="K100">
        <f>INDEX(Data!$F:$F, MATCH(I100,Data!$A:$A,0))</f>
        <v>0.86907307091984609</v>
      </c>
    </row>
    <row r="101" spans="1:11" x14ac:dyDescent="0.25">
      <c r="A101" t="s">
        <v>236</v>
      </c>
      <c r="B101">
        <v>4591</v>
      </c>
      <c r="C101">
        <v>3782</v>
      </c>
      <c r="D101">
        <f>B101+C101</f>
        <v>8373</v>
      </c>
      <c r="E101" s="3">
        <f>B101/(B101+C101)</f>
        <v>0.54831004418965723</v>
      </c>
      <c r="F101" s="3">
        <f>E101*K101 + 0.366*(1 - K101)</f>
        <v>0.54574664172416865</v>
      </c>
      <c r="G101" t="str">
        <f>INDEX(Cards!$B:$B, MATCH(A101,Cards!$A:$A,0))</f>
        <v>Battle for Zendikar</v>
      </c>
      <c r="H101" t="str">
        <f>INDEX(Cards!$C:$C, MATCH(A101,Cards!$A:$A,0))</f>
        <v>C</v>
      </c>
      <c r="I101">
        <f>INDEX(Cards!$D:$D, MATCH(A101,Cards!$A:$A,0))</f>
        <v>3</v>
      </c>
      <c r="J101">
        <f>INDEX(Cards!$E:$E, MATCH(A101,Cards!$A:$A,0))</f>
        <v>0</v>
      </c>
      <c r="K101">
        <f>INDEX(Data!$F:$F, MATCH(I101,Data!$A:$A,0))</f>
        <v>0.98593932398578177</v>
      </c>
    </row>
    <row r="102" spans="1:11" x14ac:dyDescent="0.25">
      <c r="A102" t="s">
        <v>220</v>
      </c>
      <c r="B102">
        <v>2713</v>
      </c>
      <c r="C102">
        <v>2237</v>
      </c>
      <c r="D102">
        <f>B102+C102</f>
        <v>4950</v>
      </c>
      <c r="E102" s="3">
        <f>B102/(B102+C102)</f>
        <v>0.54808080808080806</v>
      </c>
      <c r="F102" s="3">
        <f>E102*K102 + 0.366*(1 - K102)</f>
        <v>0.54552062882997676</v>
      </c>
      <c r="G102" t="str">
        <f>INDEX(Cards!$B:$B, MATCH(A102,Cards!$A:$A,0))</f>
        <v>Battle for Zendikar</v>
      </c>
      <c r="H102" t="str">
        <f>INDEX(Cards!$C:$C, MATCH(A102,Cards!$A:$A,0))</f>
        <v>U</v>
      </c>
      <c r="I102">
        <f>INDEX(Cards!$D:$D, MATCH(A102,Cards!$A:$A,0))</f>
        <v>3</v>
      </c>
      <c r="J102">
        <f>INDEX(Cards!$E:$E, MATCH(A102,Cards!$A:$A,0))</f>
        <v>0</v>
      </c>
      <c r="K102">
        <f>INDEX(Data!$F:$F, MATCH(I102,Data!$A:$A,0))</f>
        <v>0.98593932398578177</v>
      </c>
    </row>
    <row r="103" spans="1:11" x14ac:dyDescent="0.25">
      <c r="A103" t="s">
        <v>156</v>
      </c>
      <c r="B103">
        <v>7559</v>
      </c>
      <c r="C103">
        <v>6246</v>
      </c>
      <c r="D103">
        <f>B103+C103</f>
        <v>13805</v>
      </c>
      <c r="E103" s="3">
        <f>B103/(B103+C103)</f>
        <v>0.54755523361101055</v>
      </c>
      <c r="F103" s="3">
        <f>E103*K103 + 0.366*(1 - K103)</f>
        <v>0.53904434832716386</v>
      </c>
      <c r="G103" t="str">
        <f>INDEX(Cards!$B:$B, MATCH(A103,Cards!$A:$A,0))</f>
        <v>Battle for Zendikar</v>
      </c>
      <c r="H103" t="str">
        <f>INDEX(Cards!$C:$C, MATCH(A103,Cards!$A:$A,0))</f>
        <v>C</v>
      </c>
      <c r="I103">
        <f>INDEX(Cards!$D:$D, MATCH(A103,Cards!$A:$A,0))</f>
        <v>4</v>
      </c>
      <c r="J103" t="str">
        <f>INDEX(Cards!$E:$E, MATCH(A103,Cards!$A:$A,0))</f>
        <v>Blue</v>
      </c>
      <c r="K103">
        <f>INDEX(Data!$F:$F, MATCH(I103,Data!$A:$A,0))</f>
        <v>0.95312233575110483</v>
      </c>
    </row>
    <row r="104" spans="1:11" x14ac:dyDescent="0.25">
      <c r="A104" t="s">
        <v>113</v>
      </c>
      <c r="B104">
        <v>8004</v>
      </c>
      <c r="C104">
        <v>6713</v>
      </c>
      <c r="D104">
        <f>B104+C104</f>
        <v>14717</v>
      </c>
      <c r="E104" s="3">
        <f>B104/(B104+C104)</f>
        <v>0.54386084120404976</v>
      </c>
      <c r="F104" s="3">
        <f>E104*K104 + 0.366*(1 - K104)</f>
        <v>0.53552314040706028</v>
      </c>
      <c r="G104" t="str">
        <f>INDEX(Cards!$B:$B, MATCH(A104,Cards!$A:$A,0))</f>
        <v>Battle for Zendikar</v>
      </c>
      <c r="H104" t="str">
        <f>INDEX(Cards!$C:$C, MATCH(A104,Cards!$A:$A,0))</f>
        <v>C</v>
      </c>
      <c r="I104">
        <f>INDEX(Cards!$D:$D, MATCH(A104,Cards!$A:$A,0))</f>
        <v>4</v>
      </c>
      <c r="J104">
        <f>INDEX(Cards!$E:$E, MATCH(A104,Cards!$A:$A,0))</f>
        <v>0</v>
      </c>
      <c r="K104">
        <f>INDEX(Data!$F:$F, MATCH(I104,Data!$A:$A,0))</f>
        <v>0.95312233575110483</v>
      </c>
    </row>
    <row r="105" spans="1:11" x14ac:dyDescent="0.25">
      <c r="A105" t="s">
        <v>180</v>
      </c>
      <c r="B105">
        <v>2266</v>
      </c>
      <c r="C105">
        <v>1903</v>
      </c>
      <c r="D105">
        <f>B105+C105</f>
        <v>4169</v>
      </c>
      <c r="E105" s="3">
        <f>B105/(B105+C105)</f>
        <v>0.54353562005277045</v>
      </c>
      <c r="F105" s="3">
        <f>E105*K105 + 0.366*(1 - K105)</f>
        <v>0.53521316486371728</v>
      </c>
      <c r="G105" t="str">
        <f>INDEX(Cards!$B:$B, MATCH(A105,Cards!$A:$A,0))</f>
        <v>Battle for Zendikar</v>
      </c>
      <c r="H105" t="str">
        <f>INDEX(Cards!$C:$C, MATCH(A105,Cards!$A:$A,0))</f>
        <v>U</v>
      </c>
      <c r="I105">
        <f>INDEX(Cards!$D:$D, MATCH(A105,Cards!$A:$A,0))</f>
        <v>4</v>
      </c>
      <c r="J105" t="str">
        <f>INDEX(Cards!$E:$E, MATCH(A105,Cards!$A:$A,0))</f>
        <v>White/Green</v>
      </c>
      <c r="K105">
        <f>INDEX(Data!$F:$F, MATCH(I105,Data!$A:$A,0))</f>
        <v>0.95312233575110483</v>
      </c>
    </row>
    <row r="106" spans="1:11" x14ac:dyDescent="0.25">
      <c r="A106" t="s">
        <v>191</v>
      </c>
      <c r="B106">
        <v>1162</v>
      </c>
      <c r="C106">
        <v>977</v>
      </c>
      <c r="D106">
        <f>B106+C106</f>
        <v>2139</v>
      </c>
      <c r="E106" s="3">
        <f>B106/(B106+C106)</f>
        <v>0.5432445067788686</v>
      </c>
      <c r="F106" s="3">
        <f>E106*K106 + 0.366*(1 - K106)</f>
        <v>0.54075232919375105</v>
      </c>
      <c r="G106" t="str">
        <f>INDEX(Cards!$B:$B, MATCH(A106,Cards!$A:$A,0))</f>
        <v>Battle for Zendikar</v>
      </c>
      <c r="H106" t="str">
        <f>INDEX(Cards!$C:$C, MATCH(A106,Cards!$A:$A,0))</f>
        <v>R</v>
      </c>
      <c r="I106">
        <f>INDEX(Cards!$D:$D, MATCH(A106,Cards!$A:$A,0))</f>
        <v>3</v>
      </c>
      <c r="J106" t="str">
        <f>INDEX(Cards!$E:$E, MATCH(A106,Cards!$A:$A,0))</f>
        <v>White/Green</v>
      </c>
      <c r="K106">
        <f>INDEX(Data!$F:$F, MATCH(I106,Data!$A:$A,0))</f>
        <v>0.98593932398578177</v>
      </c>
    </row>
    <row r="107" spans="1:11" x14ac:dyDescent="0.25">
      <c r="A107" t="s">
        <v>267</v>
      </c>
      <c r="B107">
        <v>2191</v>
      </c>
      <c r="C107">
        <v>1847</v>
      </c>
      <c r="D107">
        <f>B107+C107</f>
        <v>4038</v>
      </c>
      <c r="E107" s="3">
        <f>B107/(B107+C107)</f>
        <v>0.5425953442298167</v>
      </c>
      <c r="F107" s="3">
        <f>E107*K107 + 0.366*(1 - K107)</f>
        <v>0.49096550958857887</v>
      </c>
      <c r="G107" t="str">
        <f>INDEX(Cards!$B:$B, MATCH(A107,Cards!$A:$A,0))</f>
        <v>Battle for Zendikar</v>
      </c>
      <c r="H107" t="str">
        <f>INDEX(Cards!$C:$C, MATCH(A107,Cards!$A:$A,0))</f>
        <v>U</v>
      </c>
      <c r="I107">
        <f>INDEX(Cards!$D:$D, MATCH(A107,Cards!$A:$A,0))</f>
        <v>6</v>
      </c>
      <c r="J107">
        <f>INDEX(Cards!$E:$E, MATCH(A107,Cards!$A:$A,0))</f>
        <v>0</v>
      </c>
      <c r="K107">
        <f>INDEX(Data!$F:$F, MATCH(I107,Data!$A:$A,0))</f>
        <v>0.70763762280137965</v>
      </c>
    </row>
    <row r="108" spans="1:11" x14ac:dyDescent="0.25">
      <c r="A108" t="s">
        <v>118</v>
      </c>
      <c r="B108">
        <v>8504</v>
      </c>
      <c r="C108">
        <v>7178</v>
      </c>
      <c r="D108">
        <f>B108+C108</f>
        <v>15682</v>
      </c>
      <c r="E108" s="3">
        <f>B108/(B108+C108)</f>
        <v>0.54227777069251371</v>
      </c>
      <c r="F108" s="3">
        <f>E108*K108 + 0.366*(1 - K108)</f>
        <v>0.53979918607029764</v>
      </c>
      <c r="G108" t="str">
        <f>INDEX(Cards!$B:$B, MATCH(A108,Cards!$A:$A,0))</f>
        <v>Battle for Zendikar</v>
      </c>
      <c r="H108" t="str">
        <f>INDEX(Cards!$C:$C, MATCH(A108,Cards!$A:$A,0))</f>
        <v>C</v>
      </c>
      <c r="I108">
        <f>INDEX(Cards!$D:$D, MATCH(A108,Cards!$A:$A,0))</f>
        <v>3</v>
      </c>
      <c r="J108">
        <f>INDEX(Cards!$E:$E, MATCH(A108,Cards!$A:$A,0))</f>
        <v>0</v>
      </c>
      <c r="K108">
        <f>INDEX(Data!$F:$F, MATCH(I108,Data!$A:$A,0))</f>
        <v>0.98593932398578177</v>
      </c>
    </row>
    <row r="109" spans="1:11" x14ac:dyDescent="0.25">
      <c r="A109" t="s">
        <v>238</v>
      </c>
      <c r="B109">
        <v>898</v>
      </c>
      <c r="C109">
        <v>758</v>
      </c>
      <c r="D109">
        <f>B109+C109</f>
        <v>1656</v>
      </c>
      <c r="E109" s="3">
        <f>B109/(B109+C109)</f>
        <v>0.54227053140096615</v>
      </c>
      <c r="F109" s="3">
        <f>E109*K109 + 0.366*(1 - K109)</f>
        <v>0.49073565981051559</v>
      </c>
      <c r="G109" t="str">
        <f>INDEX(Cards!$B:$B, MATCH(A109,Cards!$A:$A,0))</f>
        <v>Battle for Zendikar</v>
      </c>
      <c r="H109" t="str">
        <f>INDEX(Cards!$C:$C, MATCH(A109,Cards!$A:$A,0))</f>
        <v>R</v>
      </c>
      <c r="I109">
        <f>INDEX(Cards!$D:$D, MATCH(A109,Cards!$A:$A,0))</f>
        <v>6</v>
      </c>
      <c r="J109" t="str">
        <f>INDEX(Cards!$E:$E, MATCH(A109,Cards!$A:$A,0))</f>
        <v>Black</v>
      </c>
      <c r="K109">
        <f>INDEX(Data!$F:$F, MATCH(I109,Data!$A:$A,0))</f>
        <v>0.70763762280137965</v>
      </c>
    </row>
    <row r="110" spans="1:11" x14ac:dyDescent="0.25">
      <c r="A110" t="s">
        <v>217</v>
      </c>
      <c r="B110">
        <v>3669</v>
      </c>
      <c r="C110">
        <v>3100</v>
      </c>
      <c r="D110">
        <f>B110+C110</f>
        <v>6769</v>
      </c>
      <c r="E110" s="3">
        <f>B110/(B110+C110)</f>
        <v>0.54202984192642933</v>
      </c>
      <c r="F110" s="3">
        <f>E110*K110 + 0.366*(1 - K110)</f>
        <v>0.54202984192642933</v>
      </c>
      <c r="G110" t="str">
        <f>INDEX(Cards!$B:$B, MATCH(A110,Cards!$A:$A,0))</f>
        <v>Battle for Zendikar</v>
      </c>
      <c r="H110" t="str">
        <f>INDEX(Cards!$C:$C, MATCH(A110,Cards!$A:$A,0))</f>
        <v>C</v>
      </c>
      <c r="I110">
        <f>INDEX(Cards!$D:$D, MATCH(A110,Cards!$A:$A,0))</f>
        <v>1</v>
      </c>
      <c r="J110" t="str">
        <f>INDEX(Cards!$E:$E, MATCH(A110,Cards!$A:$A,0))</f>
        <v>White</v>
      </c>
      <c r="K110">
        <f>INDEX(Data!$F:$F, MATCH(I110,Data!$A:$A,0))</f>
        <v>0.99999999999999978</v>
      </c>
    </row>
    <row r="111" spans="1:11" x14ac:dyDescent="0.25">
      <c r="A111" t="s">
        <v>143</v>
      </c>
      <c r="B111">
        <v>8307</v>
      </c>
      <c r="C111">
        <v>7030</v>
      </c>
      <c r="D111">
        <f>B111+C111</f>
        <v>15337</v>
      </c>
      <c r="E111" s="3">
        <f>B111/(B111+C111)</f>
        <v>0.54163134902523313</v>
      </c>
      <c r="F111" s="3">
        <f>E111*K111 + 0.366*(1 - K111)</f>
        <v>0.51863647584715467</v>
      </c>
      <c r="G111" t="str">
        <f>INDEX(Cards!$B:$B, MATCH(A111,Cards!$A:$A,0))</f>
        <v>Battle for Zendikar</v>
      </c>
      <c r="H111" t="str">
        <f>INDEX(Cards!$C:$C, MATCH(A111,Cards!$A:$A,0))</f>
        <v>C</v>
      </c>
      <c r="I111">
        <f>INDEX(Cards!$D:$D, MATCH(A111,Cards!$A:$A,0))</f>
        <v>5</v>
      </c>
      <c r="J111">
        <f>INDEX(Cards!$E:$E, MATCH(A111,Cards!$A:$A,0))</f>
        <v>0</v>
      </c>
      <c r="K111">
        <f>INDEX(Data!$F:$F, MATCH(I111,Data!$A:$A,0))</f>
        <v>0.86907307091984609</v>
      </c>
    </row>
    <row r="112" spans="1:11" x14ac:dyDescent="0.25">
      <c r="A112" t="s">
        <v>261</v>
      </c>
      <c r="B112">
        <v>2116</v>
      </c>
      <c r="C112">
        <v>1800</v>
      </c>
      <c r="D112">
        <f>B112+C112</f>
        <v>3916</v>
      </c>
      <c r="E112" s="3">
        <f>B112/(B112+C112)</f>
        <v>0.54034729315628194</v>
      </c>
      <c r="F112" s="3">
        <f>E112*K112 + 0.366*(1 - K112)</f>
        <v>0.45195364315611247</v>
      </c>
      <c r="G112" t="str">
        <f>INDEX(Cards!$B:$B, MATCH(A112,Cards!$A:$A,0))</f>
        <v>Battle for Zendikar</v>
      </c>
      <c r="H112" t="str">
        <f>INDEX(Cards!$C:$C, MATCH(A112,Cards!$A:$A,0))</f>
        <v>C</v>
      </c>
      <c r="I112">
        <f>INDEX(Cards!$D:$D, MATCH(A112,Cards!$A:$A,0))</f>
        <v>7</v>
      </c>
      <c r="J112">
        <f>INDEX(Cards!$E:$E, MATCH(A112,Cards!$A:$A,0))</f>
        <v>0</v>
      </c>
      <c r="K112">
        <f>INDEX(Data!$F:$F, MATCH(I112,Data!$A:$A,0))</f>
        <v>0.49300245274852122</v>
      </c>
    </row>
    <row r="113" spans="1:11" x14ac:dyDescent="0.25">
      <c r="A113" t="s">
        <v>101</v>
      </c>
      <c r="B113">
        <v>2214</v>
      </c>
      <c r="C113">
        <v>1885</v>
      </c>
      <c r="D113">
        <f>B113+C113</f>
        <v>4099</v>
      </c>
      <c r="E113" s="3">
        <f>B113/(B113+C113)</f>
        <v>0.54013173944864601</v>
      </c>
      <c r="F113" s="3">
        <f>E113*K113 + 0.366*(1 - K113)</f>
        <v>0.53196885023169627</v>
      </c>
      <c r="G113" t="str">
        <f>INDEX(Cards!$B:$B, MATCH(A113,Cards!$A:$A,0))</f>
        <v>Battle for Zendikar</v>
      </c>
      <c r="H113" t="str">
        <f>INDEX(Cards!$C:$C, MATCH(A113,Cards!$A:$A,0))</f>
        <v>U</v>
      </c>
      <c r="I113">
        <f>INDEX(Cards!$D:$D, MATCH(A113,Cards!$A:$A,0))</f>
        <v>4</v>
      </c>
      <c r="J113">
        <f>INDEX(Cards!$E:$E, MATCH(A113,Cards!$A:$A,0))</f>
        <v>0</v>
      </c>
      <c r="K113">
        <f>INDEX(Data!$F:$F, MATCH(I113,Data!$A:$A,0))</f>
        <v>0.95312233575110483</v>
      </c>
    </row>
    <row r="114" spans="1:11" x14ac:dyDescent="0.25">
      <c r="A114" t="s">
        <v>172</v>
      </c>
      <c r="B114">
        <v>2237</v>
      </c>
      <c r="C114">
        <v>1906</v>
      </c>
      <c r="D114">
        <f>B114+C114</f>
        <v>4143</v>
      </c>
      <c r="E114" s="3">
        <f>B114/(B114+C114)</f>
        <v>0.5399468983828144</v>
      </c>
      <c r="F114" s="3">
        <f>E114*K114 + 0.366*(1 - K114)</f>
        <v>0.51717256515453491</v>
      </c>
      <c r="G114" t="str">
        <f>INDEX(Cards!$B:$B, MATCH(A114,Cards!$A:$A,0))</f>
        <v>Battle for Zendikar</v>
      </c>
      <c r="H114" t="str">
        <f>INDEX(Cards!$C:$C, MATCH(A114,Cards!$A:$A,0))</f>
        <v>U</v>
      </c>
      <c r="I114">
        <f>INDEX(Cards!$D:$D, MATCH(A114,Cards!$A:$A,0))</f>
        <v>5</v>
      </c>
      <c r="J114">
        <f>INDEX(Cards!$E:$E, MATCH(A114,Cards!$A:$A,0))</f>
        <v>0</v>
      </c>
      <c r="K114">
        <f>INDEX(Data!$F:$F, MATCH(I114,Data!$A:$A,0))</f>
        <v>0.86907307091984609</v>
      </c>
    </row>
    <row r="115" spans="1:11" x14ac:dyDescent="0.25">
      <c r="A115" t="s">
        <v>67</v>
      </c>
      <c r="B115">
        <v>4746</v>
      </c>
      <c r="C115">
        <v>4067</v>
      </c>
      <c r="D115">
        <f>B115+C115</f>
        <v>8813</v>
      </c>
      <c r="E115" s="3">
        <f>B115/(B115+C115)</f>
        <v>0.53852263701350278</v>
      </c>
      <c r="F115" s="3">
        <f>E115*K115 + 0.366*(1 - K115)</f>
        <v>0.53043517876024981</v>
      </c>
      <c r="G115" t="str">
        <f>INDEX(Cards!$B:$B, MATCH(A115,Cards!$A:$A,0))</f>
        <v>Battle for Zendikar</v>
      </c>
      <c r="H115" t="str">
        <f>INDEX(Cards!$C:$C, MATCH(A115,Cards!$A:$A,0))</f>
        <v>C</v>
      </c>
      <c r="I115">
        <f>INDEX(Cards!$D:$D, MATCH(A115,Cards!$A:$A,0))</f>
        <v>4</v>
      </c>
      <c r="J115" t="str">
        <f>INDEX(Cards!$E:$E, MATCH(A115,Cards!$A:$A,0))</f>
        <v>White</v>
      </c>
      <c r="K115">
        <f>INDEX(Data!$F:$F, MATCH(I115,Data!$A:$A,0))</f>
        <v>0.95312233575110483</v>
      </c>
    </row>
    <row r="116" spans="1:11" x14ac:dyDescent="0.25">
      <c r="A116" t="s">
        <v>271</v>
      </c>
      <c r="B116">
        <v>1818</v>
      </c>
      <c r="C116">
        <v>1565</v>
      </c>
      <c r="D116">
        <f>B116+C116</f>
        <v>3383</v>
      </c>
      <c r="E116" s="3">
        <f>B116/(B116+C116)</f>
        <v>0.5373928465858705</v>
      </c>
      <c r="F116" s="3">
        <f>E116*K116 + 0.366*(1 - K116)</f>
        <v>0.5373928465858705</v>
      </c>
      <c r="G116" t="str">
        <f>INDEX(Cards!$B:$B, MATCH(A116,Cards!$A:$A,0))</f>
        <v>Battle for Zendikar</v>
      </c>
      <c r="H116" t="str">
        <f>INDEX(Cards!$C:$C, MATCH(A116,Cards!$A:$A,0))</f>
        <v>R</v>
      </c>
      <c r="I116">
        <f>INDEX(Cards!$D:$D, MATCH(A116,Cards!$A:$A,0))</f>
        <v>0</v>
      </c>
      <c r="J116">
        <f>INDEX(Cards!$E:$E, MATCH(A116,Cards!$A:$A,0))</f>
        <v>0</v>
      </c>
      <c r="K116">
        <f>INDEX(Data!$F:$F, MATCH(I116,Data!$A:$A,0))</f>
        <v>1</v>
      </c>
    </row>
    <row r="117" spans="1:11" x14ac:dyDescent="0.25">
      <c r="A117" t="s">
        <v>285</v>
      </c>
      <c r="B117">
        <v>1113</v>
      </c>
      <c r="C117">
        <v>961</v>
      </c>
      <c r="D117">
        <f>B117+C117</f>
        <v>2074</v>
      </c>
      <c r="E117" s="3">
        <f>B117/(B117+C117)</f>
        <v>0.53664416586306651</v>
      </c>
      <c r="F117" s="3">
        <f>E117*K117 + 0.366*(1 - K117)</f>
        <v>0.53424479353314935</v>
      </c>
      <c r="G117" t="str">
        <f>INDEX(Cards!$B:$B, MATCH(A117,Cards!$A:$A,0))</f>
        <v>Battle for Zendikar</v>
      </c>
      <c r="H117" t="str">
        <f>INDEX(Cards!$C:$C, MATCH(A117,Cards!$A:$A,0))</f>
        <v>R</v>
      </c>
      <c r="I117">
        <f>INDEX(Cards!$D:$D, MATCH(A117,Cards!$A:$A,0))</f>
        <v>3</v>
      </c>
      <c r="J117" t="str">
        <f>INDEX(Cards!$E:$E, MATCH(A117,Cards!$A:$A,0))</f>
        <v>Black</v>
      </c>
      <c r="K117">
        <f>INDEX(Data!$F:$F, MATCH(I117,Data!$A:$A,0))</f>
        <v>0.98593932398578177</v>
      </c>
    </row>
    <row r="118" spans="1:11" x14ac:dyDescent="0.25">
      <c r="A118" t="s">
        <v>268</v>
      </c>
      <c r="B118">
        <v>1932</v>
      </c>
      <c r="C118">
        <v>1669</v>
      </c>
      <c r="D118">
        <f>B118+C118</f>
        <v>3601</v>
      </c>
      <c r="E118" s="3">
        <f>B118/(B118+C118)</f>
        <v>0.53651763399055818</v>
      </c>
      <c r="F118" s="3">
        <f>E118*K118 + 0.366*(1 - K118)</f>
        <v>0.53412004078430586</v>
      </c>
      <c r="G118" t="str">
        <f>INDEX(Cards!$B:$B, MATCH(A118,Cards!$A:$A,0))</f>
        <v>Battle for Zendikar</v>
      </c>
      <c r="H118" t="str">
        <f>INDEX(Cards!$C:$C, MATCH(A118,Cards!$A:$A,0))</f>
        <v>U</v>
      </c>
      <c r="I118">
        <f>INDEX(Cards!$D:$D, MATCH(A118,Cards!$A:$A,0))</f>
        <v>3</v>
      </c>
      <c r="J118">
        <f>INDEX(Cards!$E:$E, MATCH(A118,Cards!$A:$A,0))</f>
        <v>0</v>
      </c>
      <c r="K118">
        <f>INDEX(Data!$F:$F, MATCH(I118,Data!$A:$A,0))</f>
        <v>0.98593932398578177</v>
      </c>
    </row>
    <row r="119" spans="1:11" x14ac:dyDescent="0.25">
      <c r="A119" t="s">
        <v>132</v>
      </c>
      <c r="B119">
        <v>1194</v>
      </c>
      <c r="C119">
        <v>1032</v>
      </c>
      <c r="D119">
        <f>B119+C119</f>
        <v>2226</v>
      </c>
      <c r="E119" s="3">
        <f>B119/(B119+C119)</f>
        <v>0.53638814016172509</v>
      </c>
      <c r="F119" s="3">
        <f>E119*K119 + 0.366*(1 - K119)</f>
        <v>0.48657305845759147</v>
      </c>
      <c r="G119" t="str">
        <f>INDEX(Cards!$B:$B, MATCH(A119,Cards!$A:$A,0))</f>
        <v>Battle for Zendikar</v>
      </c>
      <c r="H119" t="str">
        <f>INDEX(Cards!$C:$C, MATCH(A119,Cards!$A:$A,0))</f>
        <v>R</v>
      </c>
      <c r="I119">
        <f>INDEX(Cards!$D:$D, MATCH(A119,Cards!$A:$A,0))</f>
        <v>6</v>
      </c>
      <c r="J119" t="str">
        <f>INDEX(Cards!$E:$E, MATCH(A119,Cards!$A:$A,0))</f>
        <v>Green</v>
      </c>
      <c r="K119">
        <f>INDEX(Data!$F:$F, MATCH(I119,Data!$A:$A,0))</f>
        <v>0.70763762280137965</v>
      </c>
    </row>
    <row r="120" spans="1:11" x14ac:dyDescent="0.25">
      <c r="A120" t="s">
        <v>86</v>
      </c>
      <c r="B120">
        <v>7414</v>
      </c>
      <c r="C120">
        <v>6426</v>
      </c>
      <c r="D120">
        <f>B120+C120</f>
        <v>13840</v>
      </c>
      <c r="E120" s="3">
        <f>B120/(B120+C120)</f>
        <v>0.53569364161849709</v>
      </c>
      <c r="F120" s="3">
        <f>E120*K120 + 0.366*(1 - K120)</f>
        <v>0.53330763430202655</v>
      </c>
      <c r="G120" t="str">
        <f>INDEX(Cards!$B:$B, MATCH(A120,Cards!$A:$A,0))</f>
        <v>Battle for Zendikar</v>
      </c>
      <c r="H120" t="str">
        <f>INDEX(Cards!$C:$C, MATCH(A120,Cards!$A:$A,0))</f>
        <v>C</v>
      </c>
      <c r="I120">
        <f>INDEX(Cards!$D:$D, MATCH(A120,Cards!$A:$A,0))</f>
        <v>3</v>
      </c>
      <c r="J120" t="str">
        <f>INDEX(Cards!$E:$E, MATCH(A120,Cards!$A:$A,0))</f>
        <v>Red</v>
      </c>
      <c r="K120">
        <f>INDEX(Data!$F:$F, MATCH(I120,Data!$A:$A,0))</f>
        <v>0.98593932398578177</v>
      </c>
    </row>
    <row r="121" spans="1:11" x14ac:dyDescent="0.25">
      <c r="A121" t="s">
        <v>129</v>
      </c>
      <c r="B121">
        <v>2435</v>
      </c>
      <c r="C121">
        <v>2116</v>
      </c>
      <c r="D121">
        <f>B121+C121</f>
        <v>4551</v>
      </c>
      <c r="E121" s="3">
        <f>B121/(B121+C121)</f>
        <v>0.53504724236431556</v>
      </c>
      <c r="F121" s="3">
        <f>E121*K121 + 0.366*(1 - K121)</f>
        <v>0.52712270249455961</v>
      </c>
      <c r="G121" t="str">
        <f>INDEX(Cards!$B:$B, MATCH(A121,Cards!$A:$A,0))</f>
        <v>Battle for Zendikar</v>
      </c>
      <c r="H121" t="str">
        <f>INDEX(Cards!$C:$C, MATCH(A121,Cards!$A:$A,0))</f>
        <v>U</v>
      </c>
      <c r="I121">
        <f>INDEX(Cards!$D:$D, MATCH(A121,Cards!$A:$A,0))</f>
        <v>4</v>
      </c>
      <c r="J121" t="str">
        <f>INDEX(Cards!$E:$E, MATCH(A121,Cards!$A:$A,0))</f>
        <v>Red/Green</v>
      </c>
      <c r="K121">
        <f>INDEX(Data!$F:$F, MATCH(I121,Data!$A:$A,0))</f>
        <v>0.95312233575110483</v>
      </c>
    </row>
    <row r="122" spans="1:11" x14ac:dyDescent="0.25">
      <c r="A122" t="s">
        <v>254</v>
      </c>
      <c r="B122">
        <v>2891</v>
      </c>
      <c r="C122">
        <v>2524</v>
      </c>
      <c r="D122">
        <f>B122+C122</f>
        <v>5415</v>
      </c>
      <c r="E122" s="3">
        <f>B122/(B122+C122)</f>
        <v>0.53388734995383191</v>
      </c>
      <c r="F122" s="3">
        <f>E122*K122 + 0.366*(1 - K122)</f>
        <v>0.52601718313105938</v>
      </c>
      <c r="G122" t="str">
        <f>INDEX(Cards!$B:$B, MATCH(A122,Cards!$A:$A,0))</f>
        <v>Battle for Zendikar</v>
      </c>
      <c r="H122" t="str">
        <f>INDEX(Cards!$C:$C, MATCH(A122,Cards!$A:$A,0))</f>
        <v>U</v>
      </c>
      <c r="I122">
        <f>INDEX(Cards!$D:$D, MATCH(A122,Cards!$A:$A,0))</f>
        <v>4</v>
      </c>
      <c r="J122">
        <f>INDEX(Cards!$E:$E, MATCH(A122,Cards!$A:$A,0))</f>
        <v>0</v>
      </c>
      <c r="K122">
        <f>INDEX(Data!$F:$F, MATCH(I122,Data!$A:$A,0))</f>
        <v>0.95312233575110483</v>
      </c>
    </row>
    <row r="123" spans="1:11" x14ac:dyDescent="0.25">
      <c r="A123" t="s">
        <v>72</v>
      </c>
      <c r="B123">
        <v>8204</v>
      </c>
      <c r="C123">
        <v>7174</v>
      </c>
      <c r="D123">
        <f>B123+C123</f>
        <v>15378</v>
      </c>
      <c r="E123" s="3">
        <f>B123/(B123+C123)</f>
        <v>0.53348940044219018</v>
      </c>
      <c r="F123" s="3">
        <f>E123*K123 + 0.366*(1 - K123)</f>
        <v>0.53348940044219018</v>
      </c>
      <c r="G123" t="str">
        <f>INDEX(Cards!$B:$B, MATCH(A123,Cards!$A:$A,0))</f>
        <v>Battle for Zendikar</v>
      </c>
      <c r="H123" t="str">
        <f>INDEX(Cards!$C:$C, MATCH(A123,Cards!$A:$A,0))</f>
        <v>C</v>
      </c>
      <c r="I123">
        <f>INDEX(Cards!$D:$D, MATCH(A123,Cards!$A:$A,0))</f>
        <v>1</v>
      </c>
      <c r="J123">
        <f>INDEX(Cards!$E:$E, MATCH(A123,Cards!$A:$A,0))</f>
        <v>0</v>
      </c>
      <c r="K123">
        <f>INDEX(Data!$F:$F, MATCH(I123,Data!$A:$A,0))</f>
        <v>0.99999999999999978</v>
      </c>
    </row>
    <row r="124" spans="1:11" x14ac:dyDescent="0.25">
      <c r="A124" t="s">
        <v>158</v>
      </c>
      <c r="B124">
        <v>3607</v>
      </c>
      <c r="C124">
        <v>3155</v>
      </c>
      <c r="D124">
        <f>B124+C124</f>
        <v>6762</v>
      </c>
      <c r="E124" s="3">
        <f>B124/(B124+C124)</f>
        <v>0.53342206447796514</v>
      </c>
      <c r="F124" s="3">
        <f>E124*K124 + 0.366*(1 - K124)</f>
        <v>0.53106799707170893</v>
      </c>
      <c r="G124" t="str">
        <f>INDEX(Cards!$B:$B, MATCH(A124,Cards!$A:$A,0))</f>
        <v>Battle for Zendikar</v>
      </c>
      <c r="H124" t="str">
        <f>INDEX(Cards!$C:$C, MATCH(A124,Cards!$A:$A,0))</f>
        <v>U</v>
      </c>
      <c r="I124">
        <f>INDEX(Cards!$D:$D, MATCH(A124,Cards!$A:$A,0))</f>
        <v>3</v>
      </c>
      <c r="J124" t="str">
        <f>INDEX(Cards!$E:$E, MATCH(A124,Cards!$A:$A,0))</f>
        <v>Black</v>
      </c>
      <c r="K124">
        <f>INDEX(Data!$F:$F, MATCH(I124,Data!$A:$A,0))</f>
        <v>0.98593932398578177</v>
      </c>
    </row>
    <row r="125" spans="1:11" x14ac:dyDescent="0.25">
      <c r="A125" t="s">
        <v>83</v>
      </c>
      <c r="B125">
        <v>4024</v>
      </c>
      <c r="C125">
        <v>3520</v>
      </c>
      <c r="D125">
        <f>B125+C125</f>
        <v>7544</v>
      </c>
      <c r="E125" s="3">
        <f>B125/(B125+C125)</f>
        <v>0.5334040296924708</v>
      </c>
      <c r="F125" s="3">
        <f>E125*K125 + 0.366*(1 - K125)</f>
        <v>0.53298903826250688</v>
      </c>
      <c r="G125" t="str">
        <f>INDEX(Cards!$B:$B, MATCH(A125,Cards!$A:$A,0))</f>
        <v>Battle for Zendikar</v>
      </c>
      <c r="H125" t="str">
        <f>INDEX(Cards!$C:$C, MATCH(A125,Cards!$A:$A,0))</f>
        <v>C</v>
      </c>
      <c r="I125">
        <f>INDEX(Cards!$D:$D, MATCH(A125,Cards!$A:$A,0))</f>
        <v>2</v>
      </c>
      <c r="J125" t="str">
        <f>INDEX(Cards!$E:$E, MATCH(A125,Cards!$A:$A,0))</f>
        <v>White</v>
      </c>
      <c r="K125">
        <f>INDEX(Data!$F:$F, MATCH(I125,Data!$A:$A,0))</f>
        <v>0.99752101887435873</v>
      </c>
    </row>
    <row r="126" spans="1:11" x14ac:dyDescent="0.25">
      <c r="A126" t="s">
        <v>240</v>
      </c>
      <c r="B126">
        <v>1776</v>
      </c>
      <c r="C126">
        <v>1556</v>
      </c>
      <c r="D126">
        <f>B126+C126</f>
        <v>3332</v>
      </c>
      <c r="E126" s="3">
        <f>B126/(B126+C126)</f>
        <v>0.53301320528211282</v>
      </c>
      <c r="F126" s="3">
        <f>E126*K126 + 0.366*(1 - K126)</f>
        <v>0.52518401631976619</v>
      </c>
      <c r="G126" t="str">
        <f>INDEX(Cards!$B:$B, MATCH(A126,Cards!$A:$A,0))</f>
        <v>Battle for Zendikar</v>
      </c>
      <c r="H126" t="str">
        <f>INDEX(Cards!$C:$C, MATCH(A126,Cards!$A:$A,0))</f>
        <v>U</v>
      </c>
      <c r="I126">
        <f>INDEX(Cards!$D:$D, MATCH(A126,Cards!$A:$A,0))</f>
        <v>4</v>
      </c>
      <c r="J126" t="str">
        <f>INDEX(Cards!$E:$E, MATCH(A126,Cards!$A:$A,0))</f>
        <v>White</v>
      </c>
      <c r="K126">
        <f>INDEX(Data!$F:$F, MATCH(I126,Data!$A:$A,0))</f>
        <v>0.95312233575110483</v>
      </c>
    </row>
    <row r="127" spans="1:11" x14ac:dyDescent="0.25">
      <c r="A127" t="s">
        <v>210</v>
      </c>
      <c r="B127">
        <v>3587</v>
      </c>
      <c r="C127">
        <v>3145</v>
      </c>
      <c r="D127">
        <f>B127+C127</f>
        <v>6732</v>
      </c>
      <c r="E127" s="3">
        <f>B127/(B127+C127)</f>
        <v>0.53282828282828287</v>
      </c>
      <c r="F127" s="3">
        <f>E127*K127 + 0.366*(1 - K127)</f>
        <v>0.53241471866392842</v>
      </c>
      <c r="G127" t="str">
        <f>INDEX(Cards!$B:$B, MATCH(A127,Cards!$A:$A,0))</f>
        <v>Battle for Zendikar</v>
      </c>
      <c r="H127" t="str">
        <f>INDEX(Cards!$C:$C, MATCH(A127,Cards!$A:$A,0))</f>
        <v>U</v>
      </c>
      <c r="I127">
        <f>INDEX(Cards!$D:$D, MATCH(A127,Cards!$A:$A,0))</f>
        <v>2</v>
      </c>
      <c r="J127" t="str">
        <f>INDEX(Cards!$E:$E, MATCH(A127,Cards!$A:$A,0))</f>
        <v>Black</v>
      </c>
      <c r="K127">
        <f>INDEX(Data!$F:$F, MATCH(I127,Data!$A:$A,0))</f>
        <v>0.99752101887435873</v>
      </c>
    </row>
    <row r="128" spans="1:11" x14ac:dyDescent="0.25">
      <c r="A128" t="s">
        <v>136</v>
      </c>
      <c r="B128">
        <v>2623</v>
      </c>
      <c r="C128">
        <v>2316</v>
      </c>
      <c r="D128">
        <f>B128+C128</f>
        <v>4939</v>
      </c>
      <c r="E128" s="3">
        <f>B128/(B128+C128)</f>
        <v>0.53107916582304115</v>
      </c>
      <c r="F128" s="3">
        <f>E128*K128 + 0.366*(1 - K128)</f>
        <v>0.523340640113101</v>
      </c>
      <c r="G128" t="str">
        <f>INDEX(Cards!$B:$B, MATCH(A128,Cards!$A:$A,0))</f>
        <v>Battle for Zendikar</v>
      </c>
      <c r="H128" t="str">
        <f>INDEX(Cards!$C:$C, MATCH(A128,Cards!$A:$A,0))</f>
        <v>U</v>
      </c>
      <c r="I128">
        <f>INDEX(Cards!$D:$D, MATCH(A128,Cards!$A:$A,0))</f>
        <v>4</v>
      </c>
      <c r="J128" t="str">
        <f>INDEX(Cards!$E:$E, MATCH(A128,Cards!$A:$A,0))</f>
        <v>Blue</v>
      </c>
      <c r="K128">
        <f>INDEX(Data!$F:$F, MATCH(I128,Data!$A:$A,0))</f>
        <v>0.95312233575110483</v>
      </c>
    </row>
    <row r="129" spans="1:11" x14ac:dyDescent="0.25">
      <c r="A129" t="s">
        <v>90</v>
      </c>
      <c r="B129">
        <v>7979</v>
      </c>
      <c r="C129">
        <v>7048</v>
      </c>
      <c r="D129">
        <f>B129+C129</f>
        <v>15027</v>
      </c>
      <c r="E129" s="3">
        <f>B129/(B129+C129)</f>
        <v>0.53097757370067211</v>
      </c>
      <c r="F129" s="3">
        <f>E129*K129 + 0.366*(1 - K129)</f>
        <v>0.53056859740931406</v>
      </c>
      <c r="G129" t="str">
        <f>INDEX(Cards!$B:$B, MATCH(A129,Cards!$A:$A,0))</f>
        <v>Battle for Zendikar</v>
      </c>
      <c r="H129" t="str">
        <f>INDEX(Cards!$C:$C, MATCH(A129,Cards!$A:$A,0))</f>
        <v>C</v>
      </c>
      <c r="I129">
        <f>INDEX(Cards!$D:$D, MATCH(A129,Cards!$A:$A,0))</f>
        <v>2</v>
      </c>
      <c r="J129">
        <f>INDEX(Cards!$E:$E, MATCH(A129,Cards!$A:$A,0))</f>
        <v>0</v>
      </c>
      <c r="K129">
        <f>INDEX(Data!$F:$F, MATCH(I129,Data!$A:$A,0))</f>
        <v>0.99752101887435873</v>
      </c>
    </row>
    <row r="130" spans="1:11" x14ac:dyDescent="0.25">
      <c r="A130" t="s">
        <v>232</v>
      </c>
      <c r="B130">
        <v>5065</v>
      </c>
      <c r="C130">
        <v>4483</v>
      </c>
      <c r="D130">
        <f>B130+C130</f>
        <v>9548</v>
      </c>
      <c r="E130" s="3">
        <f>B130/(B130+C130)</f>
        <v>0.53047758692919988</v>
      </c>
      <c r="F130" s="3">
        <f>E130*K130 + 0.366*(1 - K130)</f>
        <v>0.50894304157004566</v>
      </c>
      <c r="G130" t="str">
        <f>INDEX(Cards!$B:$B, MATCH(A130,Cards!$A:$A,0))</f>
        <v>Battle for Zendikar</v>
      </c>
      <c r="H130" t="str">
        <f>INDEX(Cards!$C:$C, MATCH(A130,Cards!$A:$A,0))</f>
        <v>C</v>
      </c>
      <c r="I130">
        <f>INDEX(Cards!$D:$D, MATCH(A130,Cards!$A:$A,0))</f>
        <v>5</v>
      </c>
      <c r="J130" t="str">
        <f>INDEX(Cards!$E:$E, MATCH(A130,Cards!$A:$A,0))</f>
        <v>Red</v>
      </c>
      <c r="K130">
        <f>INDEX(Data!$F:$F, MATCH(I130,Data!$A:$A,0))</f>
        <v>0.86907307091984609</v>
      </c>
    </row>
    <row r="131" spans="1:11" x14ac:dyDescent="0.25">
      <c r="A131" t="s">
        <v>91</v>
      </c>
      <c r="B131">
        <v>7721</v>
      </c>
      <c r="C131">
        <v>6842</v>
      </c>
      <c r="D131">
        <f>B131+C131</f>
        <v>14563</v>
      </c>
      <c r="E131" s="3">
        <f>B131/(B131+C131)</f>
        <v>0.53017922131428963</v>
      </c>
      <c r="F131" s="3">
        <f>E131*K131 + 0.366*(1 - K131)</f>
        <v>0.52787075047512277</v>
      </c>
      <c r="G131" t="str">
        <f>INDEX(Cards!$B:$B, MATCH(A131,Cards!$A:$A,0))</f>
        <v>Battle for Zendikar</v>
      </c>
      <c r="H131" t="str">
        <f>INDEX(Cards!$C:$C, MATCH(A131,Cards!$A:$A,0))</f>
        <v>C</v>
      </c>
      <c r="I131">
        <f>INDEX(Cards!$D:$D, MATCH(A131,Cards!$A:$A,0))</f>
        <v>3</v>
      </c>
      <c r="J131" t="str">
        <f>INDEX(Cards!$E:$E, MATCH(A131,Cards!$A:$A,0))</f>
        <v>White</v>
      </c>
      <c r="K131">
        <f>INDEX(Data!$F:$F, MATCH(I131,Data!$A:$A,0))</f>
        <v>0.98593932398578177</v>
      </c>
    </row>
    <row r="132" spans="1:11" x14ac:dyDescent="0.25">
      <c r="A132" t="s">
        <v>125</v>
      </c>
      <c r="B132">
        <v>1348</v>
      </c>
      <c r="C132">
        <v>1196</v>
      </c>
      <c r="D132">
        <f>B132+C132</f>
        <v>2544</v>
      </c>
      <c r="E132" s="3">
        <f>B132/(B132+C132)</f>
        <v>0.52987421383647804</v>
      </c>
      <c r="F132" s="3">
        <f>E132*K132 + 0.366*(1 - K132)</f>
        <v>0.52946797275339808</v>
      </c>
      <c r="G132" t="str">
        <f>INDEX(Cards!$B:$B, MATCH(A132,Cards!$A:$A,0))</f>
        <v>Battle for Zendikar</v>
      </c>
      <c r="H132" t="str">
        <f>INDEX(Cards!$C:$C, MATCH(A132,Cards!$A:$A,0))</f>
        <v>C</v>
      </c>
      <c r="I132">
        <f>INDEX(Cards!$D:$D, MATCH(A132,Cards!$A:$A,0))</f>
        <v>2</v>
      </c>
      <c r="J132" t="str">
        <f>INDEX(Cards!$E:$E, MATCH(A132,Cards!$A:$A,0))</f>
        <v>Red</v>
      </c>
      <c r="K132">
        <f>INDEX(Data!$F:$F, MATCH(I132,Data!$A:$A,0))</f>
        <v>0.99752101887435873</v>
      </c>
    </row>
    <row r="133" spans="1:11" x14ac:dyDescent="0.25">
      <c r="A133" t="s">
        <v>264</v>
      </c>
      <c r="B133">
        <v>3590</v>
      </c>
      <c r="C133">
        <v>3186</v>
      </c>
      <c r="D133">
        <f>B133+C133</f>
        <v>6776</v>
      </c>
      <c r="E133" s="3">
        <f>B133/(B133+C133)</f>
        <v>0.52981109799291615</v>
      </c>
      <c r="F133" s="3">
        <f>E133*K133 + 0.366*(1 - K133)</f>
        <v>0.5294050133728212</v>
      </c>
      <c r="G133" t="str">
        <f>INDEX(Cards!$B:$B, MATCH(A133,Cards!$A:$A,0))</f>
        <v>Battle for Zendikar</v>
      </c>
      <c r="H133" t="str">
        <f>INDEX(Cards!$C:$C, MATCH(A133,Cards!$A:$A,0))</f>
        <v>U</v>
      </c>
      <c r="I133">
        <f>INDEX(Cards!$D:$D, MATCH(A133,Cards!$A:$A,0))</f>
        <v>2</v>
      </c>
      <c r="J133" t="str">
        <f>INDEX(Cards!$E:$E, MATCH(A133,Cards!$A:$A,0))</f>
        <v>Black</v>
      </c>
      <c r="K133">
        <f>INDEX(Data!$F:$F, MATCH(I133,Data!$A:$A,0))</f>
        <v>0.99752101887435873</v>
      </c>
    </row>
    <row r="134" spans="1:11" x14ac:dyDescent="0.25">
      <c r="A134" t="s">
        <v>253</v>
      </c>
      <c r="B134">
        <v>803</v>
      </c>
      <c r="C134">
        <v>715</v>
      </c>
      <c r="D134">
        <f>B134+C134</f>
        <v>1518</v>
      </c>
      <c r="E134" s="3">
        <f>B134/(B134+C134)</f>
        <v>0.52898550724637683</v>
      </c>
      <c r="F134" s="3">
        <f>E134*K134 + 0.366*(1 - K134)</f>
        <v>0.52669382083397254</v>
      </c>
      <c r="G134" t="str">
        <f>INDEX(Cards!$B:$B, MATCH(A134,Cards!$A:$A,0))</f>
        <v>Battle for Zendikar</v>
      </c>
      <c r="H134" t="str">
        <f>INDEX(Cards!$C:$C, MATCH(A134,Cards!$A:$A,0))</f>
        <v>R</v>
      </c>
      <c r="I134">
        <f>INDEX(Cards!$D:$D, MATCH(A134,Cards!$A:$A,0))</f>
        <v>3</v>
      </c>
      <c r="J134" t="str">
        <f>INDEX(Cards!$E:$E, MATCH(A134,Cards!$A:$A,0))</f>
        <v>Red</v>
      </c>
      <c r="K134">
        <f>INDEX(Data!$F:$F, MATCH(I134,Data!$A:$A,0))</f>
        <v>0.98593932398578177</v>
      </c>
    </row>
    <row r="135" spans="1:11" x14ac:dyDescent="0.25">
      <c r="A135" t="s">
        <v>117</v>
      </c>
      <c r="B135">
        <v>8117</v>
      </c>
      <c r="C135">
        <v>7248</v>
      </c>
      <c r="D135">
        <f>B135+C135</f>
        <v>15365</v>
      </c>
      <c r="E135" s="3">
        <f>B135/(B135+C135)</f>
        <v>0.52827855515782618</v>
      </c>
      <c r="F135" s="3">
        <f>E135*K135 + 0.366*(1 - K135)</f>
        <v>0.52787626968249357</v>
      </c>
      <c r="G135" t="str">
        <f>INDEX(Cards!$B:$B, MATCH(A135,Cards!$A:$A,0))</f>
        <v>Battle for Zendikar</v>
      </c>
      <c r="H135" t="str">
        <f>INDEX(Cards!$C:$C, MATCH(A135,Cards!$A:$A,0))</f>
        <v>C</v>
      </c>
      <c r="I135">
        <f>INDEX(Cards!$D:$D, MATCH(A135,Cards!$A:$A,0))</f>
        <v>2</v>
      </c>
      <c r="J135" t="str">
        <f>INDEX(Cards!$E:$E, MATCH(A135,Cards!$A:$A,0))</f>
        <v>Green</v>
      </c>
      <c r="K135">
        <f>INDEX(Data!$F:$F, MATCH(I135,Data!$A:$A,0))</f>
        <v>0.99752101887435873</v>
      </c>
    </row>
    <row r="136" spans="1:11" x14ac:dyDescent="0.25">
      <c r="A136" t="s">
        <v>109</v>
      </c>
      <c r="B136">
        <v>8930</v>
      </c>
      <c r="C136">
        <v>7997</v>
      </c>
      <c r="D136">
        <f>B136+C136</f>
        <v>16927</v>
      </c>
      <c r="E136" s="3">
        <f>B136/(B136+C136)</f>
        <v>0.527559520293023</v>
      </c>
      <c r="F136" s="3">
        <f>E136*K136 + 0.366*(1 - K136)</f>
        <v>0.5271590172915489</v>
      </c>
      <c r="G136" t="str">
        <f>INDEX(Cards!$B:$B, MATCH(A136,Cards!$A:$A,0))</f>
        <v>Battle for Zendikar</v>
      </c>
      <c r="H136" t="str">
        <f>INDEX(Cards!$C:$C, MATCH(A136,Cards!$A:$A,0))</f>
        <v>C</v>
      </c>
      <c r="I136">
        <f>INDEX(Cards!$D:$D, MATCH(A136,Cards!$A:$A,0))</f>
        <v>2</v>
      </c>
      <c r="J136" t="str">
        <f>INDEX(Cards!$E:$E, MATCH(A136,Cards!$A:$A,0))</f>
        <v>White</v>
      </c>
      <c r="K136">
        <f>INDEX(Data!$F:$F, MATCH(I136,Data!$A:$A,0))</f>
        <v>0.99752101887435873</v>
      </c>
    </row>
    <row r="137" spans="1:11" x14ac:dyDescent="0.25">
      <c r="A137" t="s">
        <v>111</v>
      </c>
      <c r="B137">
        <v>3564</v>
      </c>
      <c r="C137">
        <v>3193</v>
      </c>
      <c r="D137">
        <f>B137+C137</f>
        <v>6757</v>
      </c>
      <c r="E137" s="3">
        <f>B137/(B137+C137)</f>
        <v>0.5274530116915791</v>
      </c>
      <c r="F137" s="3">
        <f>E137*K137 + 0.366*(1 - K137)</f>
        <v>0.52705277272291773</v>
      </c>
      <c r="G137" t="str">
        <f>INDEX(Cards!$B:$B, MATCH(A137,Cards!$A:$A,0))</f>
        <v>Battle for Zendikar</v>
      </c>
      <c r="H137" t="str">
        <f>INDEX(Cards!$C:$C, MATCH(A137,Cards!$A:$A,0))</f>
        <v>U</v>
      </c>
      <c r="I137">
        <f>INDEX(Cards!$D:$D, MATCH(A137,Cards!$A:$A,0))</f>
        <v>2</v>
      </c>
      <c r="J137">
        <f>INDEX(Cards!$E:$E, MATCH(A137,Cards!$A:$A,0))</f>
        <v>0</v>
      </c>
      <c r="K137">
        <f>INDEX(Data!$F:$F, MATCH(I137,Data!$A:$A,0))</f>
        <v>0.99752101887435873</v>
      </c>
    </row>
    <row r="138" spans="1:11" x14ac:dyDescent="0.25">
      <c r="A138" t="s">
        <v>244</v>
      </c>
      <c r="B138">
        <v>2475</v>
      </c>
      <c r="C138">
        <v>2221</v>
      </c>
      <c r="D138">
        <f>B138+C138</f>
        <v>4696</v>
      </c>
      <c r="E138" s="3">
        <f>B138/(B138+C138)</f>
        <v>0.52704429301533218</v>
      </c>
      <c r="F138" s="3">
        <f>E138*K138 + 0.366*(1 - K138)</f>
        <v>0.52477990138730479</v>
      </c>
      <c r="G138" t="str">
        <f>INDEX(Cards!$B:$B, MATCH(A138,Cards!$A:$A,0))</f>
        <v>Battle for Zendikar</v>
      </c>
      <c r="H138" t="str">
        <f>INDEX(Cards!$C:$C, MATCH(A138,Cards!$A:$A,0))</f>
        <v>U</v>
      </c>
      <c r="I138">
        <f>INDEX(Cards!$D:$D, MATCH(A138,Cards!$A:$A,0))</f>
        <v>3</v>
      </c>
      <c r="J138" t="str">
        <f>INDEX(Cards!$E:$E, MATCH(A138,Cards!$A:$A,0))</f>
        <v>Black</v>
      </c>
      <c r="K138">
        <f>INDEX(Data!$F:$F, MATCH(I138,Data!$A:$A,0))</f>
        <v>0.98593932398578177</v>
      </c>
    </row>
    <row r="139" spans="1:11" x14ac:dyDescent="0.25">
      <c r="A139" t="s">
        <v>107</v>
      </c>
      <c r="B139">
        <v>5917</v>
      </c>
      <c r="C139">
        <v>5312</v>
      </c>
      <c r="D139">
        <f>B139+C139</f>
        <v>11229</v>
      </c>
      <c r="E139" s="3">
        <f>B139/(B139+C139)</f>
        <v>0.52693917534954138</v>
      </c>
      <c r="F139" s="3">
        <f>E139*K139 + 0.366*(1 - K139)</f>
        <v>0.50586790335233356</v>
      </c>
      <c r="G139" t="str">
        <f>INDEX(Cards!$B:$B, MATCH(A139,Cards!$A:$A,0))</f>
        <v>Battle for Zendikar</v>
      </c>
      <c r="H139" t="str">
        <f>INDEX(Cards!$C:$C, MATCH(A139,Cards!$A:$A,0))</f>
        <v>C</v>
      </c>
      <c r="I139">
        <f>INDEX(Cards!$D:$D, MATCH(A139,Cards!$A:$A,0))</f>
        <v>5</v>
      </c>
      <c r="J139" t="str">
        <f>INDEX(Cards!$E:$E, MATCH(A139,Cards!$A:$A,0))</f>
        <v>Black</v>
      </c>
      <c r="K139">
        <f>INDEX(Data!$F:$F, MATCH(I139,Data!$A:$A,0))</f>
        <v>0.86907307091984609</v>
      </c>
    </row>
    <row r="140" spans="1:11" x14ac:dyDescent="0.25">
      <c r="A140" t="s">
        <v>100</v>
      </c>
      <c r="B140">
        <v>9275</v>
      </c>
      <c r="C140">
        <v>8364</v>
      </c>
      <c r="D140">
        <f>B140+C140</f>
        <v>17639</v>
      </c>
      <c r="E140" s="3">
        <f>B140/(B140+C140)</f>
        <v>0.52582345937978348</v>
      </c>
      <c r="F140" s="3">
        <f>E140*K140 + 0.366*(1 - K140)</f>
        <v>0.52357623349797278</v>
      </c>
      <c r="G140" t="str">
        <f>INDEX(Cards!$B:$B, MATCH(A140,Cards!$A:$A,0))</f>
        <v>Battle for Zendikar</v>
      </c>
      <c r="H140" t="str">
        <f>INDEX(Cards!$C:$C, MATCH(A140,Cards!$A:$A,0))</f>
        <v>C</v>
      </c>
      <c r="I140">
        <f>INDEX(Cards!$D:$D, MATCH(A140,Cards!$A:$A,0))</f>
        <v>3</v>
      </c>
      <c r="J140">
        <f>INDEX(Cards!$E:$E, MATCH(A140,Cards!$A:$A,0))</f>
        <v>0</v>
      </c>
      <c r="K140">
        <f>INDEX(Data!$F:$F, MATCH(I140,Data!$A:$A,0))</f>
        <v>0.98593932398578177</v>
      </c>
    </row>
    <row r="141" spans="1:11" x14ac:dyDescent="0.25">
      <c r="A141" t="s">
        <v>171</v>
      </c>
      <c r="B141">
        <v>3268</v>
      </c>
      <c r="C141">
        <v>2950</v>
      </c>
      <c r="D141">
        <f>B141+C141</f>
        <v>6218</v>
      </c>
      <c r="E141" s="3">
        <f>B141/(B141+C141)</f>
        <v>0.52557092312640719</v>
      </c>
      <c r="F141" s="3">
        <f>E141*K141 + 0.366*(1 - K141)</f>
        <v>0.52517534981977565</v>
      </c>
      <c r="G141" t="str">
        <f>INDEX(Cards!$B:$B, MATCH(A141,Cards!$A:$A,0))</f>
        <v>Battle for Zendikar</v>
      </c>
      <c r="H141" t="str">
        <f>INDEX(Cards!$C:$C, MATCH(A141,Cards!$A:$A,0))</f>
        <v>C</v>
      </c>
      <c r="I141">
        <f>INDEX(Cards!$D:$D, MATCH(A141,Cards!$A:$A,0))</f>
        <v>2</v>
      </c>
      <c r="J141" t="str">
        <f>INDEX(Cards!$E:$E, MATCH(A141,Cards!$A:$A,0))</f>
        <v>Red</v>
      </c>
      <c r="K141">
        <f>INDEX(Data!$F:$F, MATCH(I141,Data!$A:$A,0))</f>
        <v>0.99752101887435873</v>
      </c>
    </row>
    <row r="142" spans="1:11" x14ac:dyDescent="0.25">
      <c r="A142" t="s">
        <v>85</v>
      </c>
      <c r="B142">
        <v>590</v>
      </c>
      <c r="C142">
        <v>534</v>
      </c>
      <c r="D142">
        <f>B142+C142</f>
        <v>1124</v>
      </c>
      <c r="E142" s="3">
        <f>B142/(B142+C142)</f>
        <v>0.52491103202846978</v>
      </c>
      <c r="F142" s="3">
        <f>E142*K142 + 0.366*(1 - K142)</f>
        <v>0.52267663549203236</v>
      </c>
      <c r="G142" t="str">
        <f>INDEX(Cards!$B:$B, MATCH(A142,Cards!$A:$A,0))</f>
        <v>Battle for Zendikar</v>
      </c>
      <c r="H142" t="str">
        <f>INDEX(Cards!$C:$C, MATCH(A142,Cards!$A:$A,0))</f>
        <v>M</v>
      </c>
      <c r="I142">
        <f>INDEX(Cards!$D:$D, MATCH(A142,Cards!$A:$A,0))</f>
        <v>3</v>
      </c>
      <c r="J142" t="str">
        <f>INDEX(Cards!$E:$E, MATCH(A142,Cards!$A:$A,0))</f>
        <v>Green</v>
      </c>
      <c r="K142">
        <f>INDEX(Data!$F:$F, MATCH(I142,Data!$A:$A,0))</f>
        <v>0.98593932398578177</v>
      </c>
    </row>
    <row r="143" spans="1:11" x14ac:dyDescent="0.25">
      <c r="A143" t="s">
        <v>84</v>
      </c>
      <c r="B143">
        <v>7605</v>
      </c>
      <c r="C143">
        <v>6884</v>
      </c>
      <c r="D143">
        <f>B143+C143</f>
        <v>14489</v>
      </c>
      <c r="E143" s="3">
        <f>B143/(B143+C143)</f>
        <v>0.52488094416453857</v>
      </c>
      <c r="F143" s="3">
        <f>E143*K143 + 0.366*(1 - K143)</f>
        <v>0.52448708130273058</v>
      </c>
      <c r="G143" t="str">
        <f>INDEX(Cards!$B:$B, MATCH(A143,Cards!$A:$A,0))</f>
        <v>Battle for Zendikar</v>
      </c>
      <c r="H143" t="str">
        <f>INDEX(Cards!$C:$C, MATCH(A143,Cards!$A:$A,0))</f>
        <v>C</v>
      </c>
      <c r="I143">
        <f>INDEX(Cards!$D:$D, MATCH(A143,Cards!$A:$A,0))</f>
        <v>2</v>
      </c>
      <c r="J143" t="str">
        <f>INDEX(Cards!$E:$E, MATCH(A143,Cards!$A:$A,0))</f>
        <v>Red</v>
      </c>
      <c r="K143">
        <f>INDEX(Data!$F:$F, MATCH(I143,Data!$A:$A,0))</f>
        <v>0.99752101887435873</v>
      </c>
    </row>
    <row r="144" spans="1:11" x14ac:dyDescent="0.25">
      <c r="A144" t="s">
        <v>141</v>
      </c>
      <c r="B144">
        <v>5591</v>
      </c>
      <c r="C144">
        <v>5062</v>
      </c>
      <c r="D144">
        <f>B144+C144</f>
        <v>10653</v>
      </c>
      <c r="E144" s="3">
        <f>B144/(B144+C144)</f>
        <v>0.52482868675490468</v>
      </c>
      <c r="F144" s="3">
        <f>E144*K144 + 0.366*(1 - K144)</f>
        <v>0.52259544804868019</v>
      </c>
      <c r="G144" t="str">
        <f>INDEX(Cards!$B:$B, MATCH(A144,Cards!$A:$A,0))</f>
        <v>Battle for Zendikar</v>
      </c>
      <c r="H144" t="str">
        <f>INDEX(Cards!$C:$C, MATCH(A144,Cards!$A:$A,0))</f>
        <v>C</v>
      </c>
      <c r="I144">
        <f>INDEX(Cards!$D:$D, MATCH(A144,Cards!$A:$A,0))</f>
        <v>3</v>
      </c>
      <c r="J144" t="str">
        <f>INDEX(Cards!$E:$E, MATCH(A144,Cards!$A:$A,0))</f>
        <v>Red</v>
      </c>
      <c r="K144">
        <f>INDEX(Data!$F:$F, MATCH(I144,Data!$A:$A,0))</f>
        <v>0.98593932398578177</v>
      </c>
    </row>
    <row r="145" spans="1:11" x14ac:dyDescent="0.25">
      <c r="A145" t="s">
        <v>96</v>
      </c>
      <c r="B145">
        <v>4264</v>
      </c>
      <c r="C145">
        <v>3866</v>
      </c>
      <c r="D145">
        <f>B145+C145</f>
        <v>8130</v>
      </c>
      <c r="E145" s="3">
        <f>B145/(B145+C145)</f>
        <v>0.52447724477244773</v>
      </c>
      <c r="F145" s="3">
        <f>E145*K145 + 0.366*(1 - K145)</f>
        <v>0.51704820170091492</v>
      </c>
      <c r="G145" t="str">
        <f>INDEX(Cards!$B:$B, MATCH(A145,Cards!$A:$A,0))</f>
        <v>Battle for Zendikar</v>
      </c>
      <c r="H145" t="str">
        <f>INDEX(Cards!$C:$C, MATCH(A145,Cards!$A:$A,0))</f>
        <v>C</v>
      </c>
      <c r="I145">
        <f>INDEX(Cards!$D:$D, MATCH(A145,Cards!$A:$A,0))</f>
        <v>4</v>
      </c>
      <c r="J145" t="str">
        <f>INDEX(Cards!$E:$E, MATCH(A145,Cards!$A:$A,0))</f>
        <v>Red</v>
      </c>
      <c r="K145">
        <f>INDEX(Data!$F:$F, MATCH(I145,Data!$A:$A,0))</f>
        <v>0.95312233575110483</v>
      </c>
    </row>
    <row r="146" spans="1:11" x14ac:dyDescent="0.25">
      <c r="A146" t="s">
        <v>178</v>
      </c>
      <c r="B146">
        <v>4390</v>
      </c>
      <c r="C146">
        <v>3985</v>
      </c>
      <c r="D146">
        <f>B146+C146</f>
        <v>8375</v>
      </c>
      <c r="E146" s="3">
        <f>B146/(B146+C146)</f>
        <v>0.52417910447761196</v>
      </c>
      <c r="F146" s="3">
        <f>E146*K146 + 0.366*(1 - K146)</f>
        <v>0.51676403752671951</v>
      </c>
      <c r="G146" t="str">
        <f>INDEX(Cards!$B:$B, MATCH(A146,Cards!$A:$A,0))</f>
        <v>Battle for Zendikar</v>
      </c>
      <c r="H146" t="str">
        <f>INDEX(Cards!$C:$C, MATCH(A146,Cards!$A:$A,0))</f>
        <v>C</v>
      </c>
      <c r="I146">
        <f>INDEX(Cards!$D:$D, MATCH(A146,Cards!$A:$A,0))</f>
        <v>4</v>
      </c>
      <c r="J146" t="str">
        <f>INDEX(Cards!$E:$E, MATCH(A146,Cards!$A:$A,0))</f>
        <v>White</v>
      </c>
      <c r="K146">
        <f>INDEX(Data!$F:$F, MATCH(I146,Data!$A:$A,0))</f>
        <v>0.95312233575110483</v>
      </c>
    </row>
    <row r="147" spans="1:11" x14ac:dyDescent="0.25">
      <c r="A147" t="s">
        <v>98</v>
      </c>
      <c r="B147">
        <v>5980</v>
      </c>
      <c r="C147">
        <v>5458</v>
      </c>
      <c r="D147">
        <f>B147+C147</f>
        <v>11438</v>
      </c>
      <c r="E147" s="3">
        <f>B147/(B147+C147)</f>
        <v>0.52281867459346043</v>
      </c>
      <c r="F147" s="3">
        <f>E147*K147 + 0.366*(1 - K147)</f>
        <v>0.52242992405899513</v>
      </c>
      <c r="G147" t="str">
        <f>INDEX(Cards!$B:$B, MATCH(A147,Cards!$A:$A,0))</f>
        <v>Battle for Zendikar</v>
      </c>
      <c r="H147" t="str">
        <f>INDEX(Cards!$C:$C, MATCH(A147,Cards!$A:$A,0))</f>
        <v>C</v>
      </c>
      <c r="I147">
        <f>INDEX(Cards!$D:$D, MATCH(A147,Cards!$A:$A,0))</f>
        <v>2</v>
      </c>
      <c r="J147" t="str">
        <f>INDEX(Cards!$E:$E, MATCH(A147,Cards!$A:$A,0))</f>
        <v>Blue</v>
      </c>
      <c r="K147">
        <f>INDEX(Data!$F:$F, MATCH(I147,Data!$A:$A,0))</f>
        <v>0.99752101887435873</v>
      </c>
    </row>
    <row r="148" spans="1:11" x14ac:dyDescent="0.25">
      <c r="A148" t="s">
        <v>239</v>
      </c>
      <c r="B148">
        <v>7342</v>
      </c>
      <c r="C148">
        <v>6715</v>
      </c>
      <c r="D148">
        <f>B148+C148</f>
        <v>14057</v>
      </c>
      <c r="E148" s="3">
        <f>B148/(B148+C148)</f>
        <v>0.5223020559152024</v>
      </c>
      <c r="F148" s="3">
        <f>E148*K148 + 0.366*(1 - K148)</f>
        <v>0.51497498061659752</v>
      </c>
      <c r="G148" t="str">
        <f>INDEX(Cards!$B:$B, MATCH(A148,Cards!$A:$A,0))</f>
        <v>Battle for Zendikar</v>
      </c>
      <c r="H148" t="str">
        <f>INDEX(Cards!$C:$C, MATCH(A148,Cards!$A:$A,0))</f>
        <v>C</v>
      </c>
      <c r="I148">
        <f>INDEX(Cards!$D:$D, MATCH(A148,Cards!$A:$A,0))</f>
        <v>4</v>
      </c>
      <c r="J148">
        <f>INDEX(Cards!$E:$E, MATCH(A148,Cards!$A:$A,0))</f>
        <v>0</v>
      </c>
      <c r="K148">
        <f>INDEX(Data!$F:$F, MATCH(I148,Data!$A:$A,0))</f>
        <v>0.95312233575110483</v>
      </c>
    </row>
    <row r="149" spans="1:11" x14ac:dyDescent="0.25">
      <c r="A149" t="s">
        <v>137</v>
      </c>
      <c r="B149">
        <v>3407</v>
      </c>
      <c r="C149">
        <v>3119</v>
      </c>
      <c r="D149">
        <f>B149+C149</f>
        <v>6526</v>
      </c>
      <c r="E149" s="3">
        <f>B149/(B149+C149)</f>
        <v>0.52206558381857182</v>
      </c>
      <c r="F149" s="3">
        <f>E149*K149 + 0.366*(1 - K149)</f>
        <v>0.50163239619410482</v>
      </c>
      <c r="G149" t="str">
        <f>INDEX(Cards!$B:$B, MATCH(A149,Cards!$A:$A,0))</f>
        <v>Battle for Zendikar</v>
      </c>
      <c r="H149" t="str">
        <f>INDEX(Cards!$C:$C, MATCH(A149,Cards!$A:$A,0))</f>
        <v>C</v>
      </c>
      <c r="I149">
        <f>INDEX(Cards!$D:$D, MATCH(A149,Cards!$A:$A,0))</f>
        <v>5</v>
      </c>
      <c r="J149" t="str">
        <f>INDEX(Cards!$E:$E, MATCH(A149,Cards!$A:$A,0))</f>
        <v>Red</v>
      </c>
      <c r="K149">
        <f>INDEX(Data!$F:$F, MATCH(I149,Data!$A:$A,0))</f>
        <v>0.86907307091984609</v>
      </c>
    </row>
    <row r="150" spans="1:11" x14ac:dyDescent="0.25">
      <c r="A150" t="s">
        <v>135</v>
      </c>
      <c r="B150">
        <v>2340</v>
      </c>
      <c r="C150">
        <v>2143</v>
      </c>
      <c r="D150">
        <f>B150+C150</f>
        <v>4483</v>
      </c>
      <c r="E150" s="3">
        <f>B150/(B150+C150)</f>
        <v>0.52197189382110198</v>
      </c>
      <c r="F150" s="3">
        <f>E150*K150 + 0.366*(1 - K150)</f>
        <v>0.51466029575029204</v>
      </c>
      <c r="G150" t="str">
        <f>INDEX(Cards!$B:$B, MATCH(A150,Cards!$A:$A,0))</f>
        <v>Battle for Zendikar</v>
      </c>
      <c r="H150" t="str">
        <f>INDEX(Cards!$C:$C, MATCH(A150,Cards!$A:$A,0))</f>
        <v>U</v>
      </c>
      <c r="I150">
        <f>INDEX(Cards!$D:$D, MATCH(A150,Cards!$A:$A,0))</f>
        <v>4</v>
      </c>
      <c r="J150">
        <f>INDEX(Cards!$E:$E, MATCH(A150,Cards!$A:$A,0))</f>
        <v>0</v>
      </c>
      <c r="K150">
        <f>INDEX(Data!$F:$F, MATCH(I150,Data!$A:$A,0))</f>
        <v>0.95312233575110483</v>
      </c>
    </row>
    <row r="151" spans="1:11" x14ac:dyDescent="0.25">
      <c r="A151" t="s">
        <v>185</v>
      </c>
      <c r="B151">
        <v>4989</v>
      </c>
      <c r="C151">
        <v>4575</v>
      </c>
      <c r="D151">
        <f>B151+C151</f>
        <v>9564</v>
      </c>
      <c r="E151" s="3">
        <f>B151/(B151+C151)</f>
        <v>0.52164366373902138</v>
      </c>
      <c r="F151" s="3">
        <f>E151*K151 + 0.366*(1 - K151)</f>
        <v>0.5194552086095211</v>
      </c>
      <c r="G151" t="str">
        <f>INDEX(Cards!$B:$B, MATCH(A151,Cards!$A:$A,0))</f>
        <v>Battle for Zendikar</v>
      </c>
      <c r="H151" t="str">
        <f>INDEX(Cards!$C:$C, MATCH(A151,Cards!$A:$A,0))</f>
        <v>C</v>
      </c>
      <c r="I151">
        <f>INDEX(Cards!$D:$D, MATCH(A151,Cards!$A:$A,0))</f>
        <v>3</v>
      </c>
      <c r="J151" t="str">
        <f>INDEX(Cards!$E:$E, MATCH(A151,Cards!$A:$A,0))</f>
        <v>Black</v>
      </c>
      <c r="K151">
        <f>INDEX(Data!$F:$F, MATCH(I151,Data!$A:$A,0))</f>
        <v>0.98593932398578177</v>
      </c>
    </row>
    <row r="152" spans="1:11" x14ac:dyDescent="0.25">
      <c r="A152" t="s">
        <v>243</v>
      </c>
      <c r="B152">
        <v>1364</v>
      </c>
      <c r="C152">
        <v>1253</v>
      </c>
      <c r="D152">
        <f>B152+C152</f>
        <v>2617</v>
      </c>
      <c r="E152" s="3">
        <f>B152/(B152+C152)</f>
        <v>0.52120748949178453</v>
      </c>
      <c r="F152" s="3">
        <f>E152*K152 + 0.366*(1 - K152)</f>
        <v>0.51393172491047467</v>
      </c>
      <c r="G152" t="str">
        <f>INDEX(Cards!$B:$B, MATCH(A152,Cards!$A:$A,0))</f>
        <v>Battle for Zendikar</v>
      </c>
      <c r="H152" t="str">
        <f>INDEX(Cards!$C:$C, MATCH(A152,Cards!$A:$A,0))</f>
        <v>U</v>
      </c>
      <c r="I152">
        <f>INDEX(Cards!$D:$D, MATCH(A152,Cards!$A:$A,0))</f>
        <v>4</v>
      </c>
      <c r="J152" t="str">
        <f>INDEX(Cards!$E:$E, MATCH(A152,Cards!$A:$A,0))</f>
        <v>Black</v>
      </c>
      <c r="K152">
        <f>INDEX(Data!$F:$F, MATCH(I152,Data!$A:$A,0))</f>
        <v>0.95312233575110483</v>
      </c>
    </row>
    <row r="153" spans="1:11" x14ac:dyDescent="0.25">
      <c r="A153" t="s">
        <v>226</v>
      </c>
      <c r="B153">
        <v>2579</v>
      </c>
      <c r="C153">
        <v>2371</v>
      </c>
      <c r="D153">
        <f>B153+C153</f>
        <v>4950</v>
      </c>
      <c r="E153" s="3">
        <f>B153/(B153+C153)</f>
        <v>0.52101010101010103</v>
      </c>
      <c r="F153" s="3">
        <f>E153*K153 + 0.366*(1 - K153)</f>
        <v>0.52062583389541328</v>
      </c>
      <c r="G153" t="str">
        <f>INDEX(Cards!$B:$B, MATCH(A153,Cards!$A:$A,0))</f>
        <v>Battle for Zendikar</v>
      </c>
      <c r="H153" t="str">
        <f>INDEX(Cards!$C:$C, MATCH(A153,Cards!$A:$A,0))</f>
        <v>U</v>
      </c>
      <c r="I153">
        <f>INDEX(Cards!$D:$D, MATCH(A153,Cards!$A:$A,0))</f>
        <v>2</v>
      </c>
      <c r="J153">
        <f>INDEX(Cards!$E:$E, MATCH(A153,Cards!$A:$A,0))</f>
        <v>0</v>
      </c>
      <c r="K153">
        <f>INDEX(Data!$F:$F, MATCH(I153,Data!$A:$A,0))</f>
        <v>0.99752101887435873</v>
      </c>
    </row>
    <row r="154" spans="1:11" x14ac:dyDescent="0.25">
      <c r="A154" t="s">
        <v>120</v>
      </c>
      <c r="B154">
        <v>7205</v>
      </c>
      <c r="C154">
        <v>6625</v>
      </c>
      <c r="D154">
        <f>B154+C154</f>
        <v>13830</v>
      </c>
      <c r="E154" s="3">
        <f>B154/(B154+C154)</f>
        <v>0.52096890817064356</v>
      </c>
      <c r="F154" s="3">
        <f>E154*K154 + 0.366*(1 - K154)</f>
        <v>0.51370432772440222</v>
      </c>
      <c r="G154" t="str">
        <f>INDEX(Cards!$B:$B, MATCH(A154,Cards!$A:$A,0))</f>
        <v>Battle for Zendikar</v>
      </c>
      <c r="H154" t="str">
        <f>INDEX(Cards!$C:$C, MATCH(A154,Cards!$A:$A,0))</f>
        <v>C</v>
      </c>
      <c r="I154">
        <f>INDEX(Cards!$D:$D, MATCH(A154,Cards!$A:$A,0))</f>
        <v>4</v>
      </c>
      <c r="J154">
        <f>INDEX(Cards!$E:$E, MATCH(A154,Cards!$A:$A,0))</f>
        <v>0</v>
      </c>
      <c r="K154">
        <f>INDEX(Data!$F:$F, MATCH(I154,Data!$A:$A,0))</f>
        <v>0.95312233575110483</v>
      </c>
    </row>
    <row r="155" spans="1:11" x14ac:dyDescent="0.25">
      <c r="A155" t="s">
        <v>99</v>
      </c>
      <c r="B155">
        <v>7698</v>
      </c>
      <c r="C155">
        <v>7129</v>
      </c>
      <c r="D155">
        <f>B155+C155</f>
        <v>14827</v>
      </c>
      <c r="E155" s="3">
        <f>B155/(B155+C155)</f>
        <v>0.5191879678964052</v>
      </c>
      <c r="F155" s="3">
        <f>E155*K155 + 0.366*(1 - K155)</f>
        <v>0.51703404151053733</v>
      </c>
      <c r="G155" t="str">
        <f>INDEX(Cards!$B:$B, MATCH(A155,Cards!$A:$A,0))</f>
        <v>Battle for Zendikar</v>
      </c>
      <c r="H155" t="str">
        <f>INDEX(Cards!$C:$C, MATCH(A155,Cards!$A:$A,0))</f>
        <v>C</v>
      </c>
      <c r="I155">
        <f>INDEX(Cards!$D:$D, MATCH(A155,Cards!$A:$A,0))</f>
        <v>3</v>
      </c>
      <c r="J155">
        <f>INDEX(Cards!$E:$E, MATCH(A155,Cards!$A:$A,0))</f>
        <v>0</v>
      </c>
      <c r="K155">
        <f>INDEX(Data!$F:$F, MATCH(I155,Data!$A:$A,0))</f>
        <v>0.98593932398578177</v>
      </c>
    </row>
    <row r="156" spans="1:11" x14ac:dyDescent="0.25">
      <c r="A156" t="s">
        <v>115</v>
      </c>
      <c r="B156">
        <v>3827</v>
      </c>
      <c r="C156">
        <v>3546</v>
      </c>
      <c r="D156">
        <f>B156+C156</f>
        <v>7373</v>
      </c>
      <c r="E156" s="3">
        <f>B156/(B156+C156)</f>
        <v>0.5190560151905601</v>
      </c>
      <c r="F156" s="3">
        <f>E156*K156 + 0.366*(1 - K156)</f>
        <v>0.49901686114441468</v>
      </c>
      <c r="G156" t="str">
        <f>INDEX(Cards!$B:$B, MATCH(A156,Cards!$A:$A,0))</f>
        <v>Battle for Zendikar</v>
      </c>
      <c r="H156" t="str">
        <f>INDEX(Cards!$C:$C, MATCH(A156,Cards!$A:$A,0))</f>
        <v>C</v>
      </c>
      <c r="I156">
        <f>INDEX(Cards!$D:$D, MATCH(A156,Cards!$A:$A,0))</f>
        <v>5</v>
      </c>
      <c r="J156">
        <f>INDEX(Cards!$E:$E, MATCH(A156,Cards!$A:$A,0))</f>
        <v>0</v>
      </c>
      <c r="K156">
        <f>INDEX(Data!$F:$F, MATCH(I156,Data!$A:$A,0))</f>
        <v>0.86907307091984609</v>
      </c>
    </row>
    <row r="157" spans="1:11" x14ac:dyDescent="0.25">
      <c r="A157" t="s">
        <v>80</v>
      </c>
      <c r="B157">
        <v>1152</v>
      </c>
      <c r="C157">
        <v>1070</v>
      </c>
      <c r="D157">
        <f>B157+C157</f>
        <v>2222</v>
      </c>
      <c r="E157" s="3">
        <f>B157/(B157+C157)</f>
        <v>0.51845184518451848</v>
      </c>
      <c r="F157" s="3">
        <f>E157*K157 + 0.366*(1 - K157)</f>
        <v>0.51130525877183408</v>
      </c>
      <c r="G157" t="str">
        <f>INDEX(Cards!$B:$B, MATCH(A157,Cards!$A:$A,0))</f>
        <v>Battle for Zendikar</v>
      </c>
      <c r="H157" t="str">
        <f>INDEX(Cards!$C:$C, MATCH(A157,Cards!$A:$A,0))</f>
        <v>R</v>
      </c>
      <c r="I157">
        <f>INDEX(Cards!$D:$D, MATCH(A157,Cards!$A:$A,0))</f>
        <v>4</v>
      </c>
      <c r="J157">
        <f>INDEX(Cards!$E:$E, MATCH(A157,Cards!$A:$A,0))</f>
        <v>0</v>
      </c>
      <c r="K157">
        <f>INDEX(Data!$F:$F, MATCH(I157,Data!$A:$A,0))</f>
        <v>0.95312233575110483</v>
      </c>
    </row>
    <row r="158" spans="1:11" x14ac:dyDescent="0.25">
      <c r="A158" t="s">
        <v>133</v>
      </c>
      <c r="B158">
        <v>8957</v>
      </c>
      <c r="C158">
        <v>8332</v>
      </c>
      <c r="D158">
        <f>B158+C158</f>
        <v>17289</v>
      </c>
      <c r="E158" s="3">
        <f>B158/(B158+C158)</f>
        <v>0.51807507663832497</v>
      </c>
      <c r="F158" s="3">
        <f>E158*K158 + 0.366*(1 - K158)</f>
        <v>0.51769808539365814</v>
      </c>
      <c r="G158" t="str">
        <f>INDEX(Cards!$B:$B, MATCH(A158,Cards!$A:$A,0))</f>
        <v>Battle for Zendikar</v>
      </c>
      <c r="H158" t="str">
        <f>INDEX(Cards!$C:$C, MATCH(A158,Cards!$A:$A,0))</f>
        <v>C</v>
      </c>
      <c r="I158">
        <f>INDEX(Cards!$D:$D, MATCH(A158,Cards!$A:$A,0))</f>
        <v>2</v>
      </c>
      <c r="J158">
        <f>INDEX(Cards!$E:$E, MATCH(A158,Cards!$A:$A,0))</f>
        <v>0</v>
      </c>
      <c r="K158">
        <f>INDEX(Data!$F:$F, MATCH(I158,Data!$A:$A,0))</f>
        <v>0.99752101887435873</v>
      </c>
    </row>
    <row r="159" spans="1:11" x14ac:dyDescent="0.25">
      <c r="A159" t="s">
        <v>126</v>
      </c>
      <c r="B159">
        <v>3551</v>
      </c>
      <c r="C159">
        <v>3311</v>
      </c>
      <c r="D159">
        <f>B159+C159</f>
        <v>6862</v>
      </c>
      <c r="E159" s="3">
        <f>B159/(B159+C159)</f>
        <v>0.51748761294083356</v>
      </c>
      <c r="F159" s="3">
        <f>E159*K159 + 0.366*(1 - K159)</f>
        <v>0.51711207800758485</v>
      </c>
      <c r="G159" t="str">
        <f>INDEX(Cards!$B:$B, MATCH(A159,Cards!$A:$A,0))</f>
        <v>Battle for Zendikar</v>
      </c>
      <c r="H159" t="str">
        <f>INDEX(Cards!$C:$C, MATCH(A159,Cards!$A:$A,0))</f>
        <v>U</v>
      </c>
      <c r="I159">
        <f>INDEX(Cards!$D:$D, MATCH(A159,Cards!$A:$A,0))</f>
        <v>2</v>
      </c>
      <c r="J159" t="str">
        <f>INDEX(Cards!$E:$E, MATCH(A159,Cards!$A:$A,0))</f>
        <v>White</v>
      </c>
      <c r="K159">
        <f>INDEX(Data!$F:$F, MATCH(I159,Data!$A:$A,0))</f>
        <v>0.99752101887435873</v>
      </c>
    </row>
    <row r="160" spans="1:11" x14ac:dyDescent="0.25">
      <c r="A160" t="s">
        <v>174</v>
      </c>
      <c r="B160">
        <v>6631</v>
      </c>
      <c r="C160">
        <v>6278</v>
      </c>
      <c r="D160">
        <f>B160+C160</f>
        <v>12909</v>
      </c>
      <c r="E160" s="3">
        <f>B160/(B160+C160)</f>
        <v>0.51367263149740494</v>
      </c>
      <c r="F160" s="3">
        <f>E160*K160 + 0.366*(1 - K160)</f>
        <v>0.50675008345931871</v>
      </c>
      <c r="G160" t="str">
        <f>INDEX(Cards!$B:$B, MATCH(A160,Cards!$A:$A,0))</f>
        <v>Battle for Zendikar</v>
      </c>
      <c r="H160" t="str">
        <f>INDEX(Cards!$C:$C, MATCH(A160,Cards!$A:$A,0))</f>
        <v>C</v>
      </c>
      <c r="I160">
        <f>INDEX(Cards!$D:$D, MATCH(A160,Cards!$A:$A,0))</f>
        <v>4</v>
      </c>
      <c r="J160">
        <f>INDEX(Cards!$E:$E, MATCH(A160,Cards!$A:$A,0))</f>
        <v>0</v>
      </c>
      <c r="K160">
        <f>INDEX(Data!$F:$F, MATCH(I160,Data!$A:$A,0))</f>
        <v>0.95312233575110483</v>
      </c>
    </row>
    <row r="161" spans="1:11" x14ac:dyDescent="0.25">
      <c r="A161" t="s">
        <v>110</v>
      </c>
      <c r="B161">
        <v>4760</v>
      </c>
      <c r="C161">
        <v>4518</v>
      </c>
      <c r="D161">
        <f>B161+C161</f>
        <v>9278</v>
      </c>
      <c r="E161" s="3">
        <f>B161/(B161+C161)</f>
        <v>0.51304160379392105</v>
      </c>
      <c r="F161" s="3">
        <f>E161*K161 + 0.366*(1 - K161)</f>
        <v>0.5126770904334319</v>
      </c>
      <c r="G161" t="str">
        <f>INDEX(Cards!$B:$B, MATCH(A161,Cards!$A:$A,0))</f>
        <v>Battle for Zendikar</v>
      </c>
      <c r="H161" t="str">
        <f>INDEX(Cards!$C:$C, MATCH(A161,Cards!$A:$A,0))</f>
        <v>C</v>
      </c>
      <c r="I161">
        <f>INDEX(Cards!$D:$D, MATCH(A161,Cards!$A:$A,0))</f>
        <v>2</v>
      </c>
      <c r="J161" t="str">
        <f>INDEX(Cards!$E:$E, MATCH(A161,Cards!$A:$A,0))</f>
        <v>White</v>
      </c>
      <c r="K161">
        <f>INDEX(Data!$F:$F, MATCH(I161,Data!$A:$A,0))</f>
        <v>0.99752101887435873</v>
      </c>
    </row>
    <row r="162" spans="1:11" x14ac:dyDescent="0.25">
      <c r="A162" t="s">
        <v>161</v>
      </c>
      <c r="B162">
        <v>7449</v>
      </c>
      <c r="C162">
        <v>7120</v>
      </c>
      <c r="D162">
        <f>B162+C162</f>
        <v>14569</v>
      </c>
      <c r="E162" s="3">
        <f>B162/(B162+C162)</f>
        <v>0.51129109753586377</v>
      </c>
      <c r="F162" s="3">
        <f>E162*K162 + 0.366*(1 - K162)</f>
        <v>0.51093092364734871</v>
      </c>
      <c r="G162" t="str">
        <f>INDEX(Cards!$B:$B, MATCH(A162,Cards!$A:$A,0))</f>
        <v>Battle for Zendikar</v>
      </c>
      <c r="H162" t="str">
        <f>INDEX(Cards!$C:$C, MATCH(A162,Cards!$A:$A,0))</f>
        <v>C</v>
      </c>
      <c r="I162">
        <f>INDEX(Cards!$D:$D, MATCH(A162,Cards!$A:$A,0))</f>
        <v>2</v>
      </c>
      <c r="J162" t="str">
        <f>INDEX(Cards!$E:$E, MATCH(A162,Cards!$A:$A,0))</f>
        <v>White</v>
      </c>
      <c r="K162">
        <f>INDEX(Data!$F:$F, MATCH(I162,Data!$A:$A,0))</f>
        <v>0.99752101887435873</v>
      </c>
    </row>
    <row r="163" spans="1:11" x14ac:dyDescent="0.25">
      <c r="A163" t="s">
        <v>231</v>
      </c>
      <c r="B163">
        <v>2641</v>
      </c>
      <c r="C163">
        <v>2526</v>
      </c>
      <c r="D163">
        <f>B163+C163</f>
        <v>5167</v>
      </c>
      <c r="E163" s="3">
        <f>B163/(B163+C163)</f>
        <v>0.5111283143023031</v>
      </c>
      <c r="F163" s="3">
        <f>E163*K163 + 0.366*(1 - K163)</f>
        <v>0.50908771209440873</v>
      </c>
      <c r="G163" t="str">
        <f>INDEX(Cards!$B:$B, MATCH(A163,Cards!$A:$A,0))</f>
        <v>Battle for Zendikar</v>
      </c>
      <c r="H163" t="str">
        <f>INDEX(Cards!$C:$C, MATCH(A163,Cards!$A:$A,0))</f>
        <v>U</v>
      </c>
      <c r="I163">
        <f>INDEX(Cards!$D:$D, MATCH(A163,Cards!$A:$A,0))</f>
        <v>3</v>
      </c>
      <c r="J163" t="str">
        <f>INDEX(Cards!$E:$E, MATCH(A163,Cards!$A:$A,0))</f>
        <v>Red</v>
      </c>
      <c r="K163">
        <f>INDEX(Data!$F:$F, MATCH(I163,Data!$A:$A,0))</f>
        <v>0.98593932398578177</v>
      </c>
    </row>
    <row r="164" spans="1:11" x14ac:dyDescent="0.25">
      <c r="A164" t="s">
        <v>159</v>
      </c>
      <c r="B164">
        <v>6635</v>
      </c>
      <c r="C164">
        <v>6356</v>
      </c>
      <c r="D164">
        <f>B164+C164</f>
        <v>12991</v>
      </c>
      <c r="E164" s="3">
        <f>B164/(B164+C164)</f>
        <v>0.51073820337156495</v>
      </c>
      <c r="F164" s="3">
        <f>E164*K164 + 0.366*(1 - K164)</f>
        <v>0.51037940009724758</v>
      </c>
      <c r="G164" t="str">
        <f>INDEX(Cards!$B:$B, MATCH(A164,Cards!$A:$A,0))</f>
        <v>Battle for Zendikar</v>
      </c>
      <c r="H164" t="str">
        <f>INDEX(Cards!$C:$C, MATCH(A164,Cards!$A:$A,0))</f>
        <v>C</v>
      </c>
      <c r="I164">
        <f>INDEX(Cards!$D:$D, MATCH(A164,Cards!$A:$A,0))</f>
        <v>2</v>
      </c>
      <c r="J164" t="str">
        <f>INDEX(Cards!$E:$E, MATCH(A164,Cards!$A:$A,0))</f>
        <v>Green</v>
      </c>
      <c r="K164">
        <f>INDEX(Data!$F:$F, MATCH(I164,Data!$A:$A,0))</f>
        <v>0.99752101887435873</v>
      </c>
    </row>
    <row r="165" spans="1:11" x14ac:dyDescent="0.25">
      <c r="A165" t="s">
        <v>198</v>
      </c>
      <c r="B165">
        <v>5430</v>
      </c>
      <c r="C165">
        <v>5209</v>
      </c>
      <c r="D165">
        <f>B165+C165</f>
        <v>10639</v>
      </c>
      <c r="E165" s="3">
        <f>B165/(B165+C165)</f>
        <v>0.51038631450324279</v>
      </c>
      <c r="F165" s="3">
        <f>E165*K165 + 0.366*(1 - K165)</f>
        <v>0.51002838355478841</v>
      </c>
      <c r="G165" t="str">
        <f>INDEX(Cards!$B:$B, MATCH(A165,Cards!$A:$A,0))</f>
        <v>Battle for Zendikar</v>
      </c>
      <c r="H165" t="str">
        <f>INDEX(Cards!$C:$C, MATCH(A165,Cards!$A:$A,0))</f>
        <v>C</v>
      </c>
      <c r="I165">
        <f>INDEX(Cards!$D:$D, MATCH(A165,Cards!$A:$A,0))</f>
        <v>2</v>
      </c>
      <c r="J165" t="str">
        <f>INDEX(Cards!$E:$E, MATCH(A165,Cards!$A:$A,0))</f>
        <v>White</v>
      </c>
      <c r="K165">
        <f>INDEX(Data!$F:$F, MATCH(I165,Data!$A:$A,0))</f>
        <v>0.99752101887435873</v>
      </c>
    </row>
    <row r="166" spans="1:11" x14ac:dyDescent="0.25">
      <c r="A166" t="s">
        <v>215</v>
      </c>
      <c r="B166">
        <v>1944</v>
      </c>
      <c r="C166">
        <v>1865</v>
      </c>
      <c r="D166">
        <f>B166+C166</f>
        <v>3809</v>
      </c>
      <c r="E166" s="3">
        <f>B166/(B166+C166)</f>
        <v>0.5103701758991861</v>
      </c>
      <c r="F166" s="3">
        <f>E166*K166 + 0.366*(1 - K166)</f>
        <v>0.50360243926583015</v>
      </c>
      <c r="G166" t="str">
        <f>INDEX(Cards!$B:$B, MATCH(A166,Cards!$A:$A,0))</f>
        <v>Battle for Zendikar</v>
      </c>
      <c r="H166" t="str">
        <f>INDEX(Cards!$C:$C, MATCH(A166,Cards!$A:$A,0))</f>
        <v>U</v>
      </c>
      <c r="I166">
        <f>INDEX(Cards!$D:$D, MATCH(A166,Cards!$A:$A,0))</f>
        <v>4</v>
      </c>
      <c r="J166" t="str">
        <f>INDEX(Cards!$E:$E, MATCH(A166,Cards!$A:$A,0))</f>
        <v>Red</v>
      </c>
      <c r="K166">
        <f>INDEX(Data!$F:$F, MATCH(I166,Data!$A:$A,0))</f>
        <v>0.95312233575110483</v>
      </c>
    </row>
    <row r="167" spans="1:11" x14ac:dyDescent="0.25">
      <c r="A167" t="s">
        <v>89</v>
      </c>
      <c r="B167">
        <v>2656</v>
      </c>
      <c r="C167">
        <v>2555</v>
      </c>
      <c r="D167">
        <f>B167+C167</f>
        <v>5211</v>
      </c>
      <c r="E167" s="3">
        <f>B167/(B167+C167)</f>
        <v>0.50969103818844752</v>
      </c>
      <c r="F167" s="3">
        <f>E167*K167 + 0.366*(1 - K167)</f>
        <v>0.50767064505433313</v>
      </c>
      <c r="G167" t="str">
        <f>INDEX(Cards!$B:$B, MATCH(A167,Cards!$A:$A,0))</f>
        <v>Battle for Zendikar</v>
      </c>
      <c r="H167" t="str">
        <f>INDEX(Cards!$C:$C, MATCH(A167,Cards!$A:$A,0))</f>
        <v>U</v>
      </c>
      <c r="I167">
        <f>INDEX(Cards!$D:$D, MATCH(A167,Cards!$A:$A,0))</f>
        <v>3</v>
      </c>
      <c r="J167" t="str">
        <f>INDEX(Cards!$E:$E, MATCH(A167,Cards!$A:$A,0))</f>
        <v>Red</v>
      </c>
      <c r="K167">
        <f>INDEX(Data!$F:$F, MATCH(I167,Data!$A:$A,0))</f>
        <v>0.98593932398578177</v>
      </c>
    </row>
    <row r="168" spans="1:11" x14ac:dyDescent="0.25">
      <c r="A168" t="s">
        <v>140</v>
      </c>
      <c r="B168">
        <v>8171</v>
      </c>
      <c r="C168">
        <v>7882</v>
      </c>
      <c r="D168">
        <f>B168+C168</f>
        <v>16053</v>
      </c>
      <c r="E168" s="3">
        <f>B168/(B168+C168)</f>
        <v>0.50900143275400234</v>
      </c>
      <c r="F168" s="3">
        <f>E168*K168 + 0.366*(1 - K168)</f>
        <v>0.50864693490126556</v>
      </c>
      <c r="G168" t="str">
        <f>INDEX(Cards!$B:$B, MATCH(A168,Cards!$A:$A,0))</f>
        <v>Battle for Zendikar</v>
      </c>
      <c r="H168" t="str">
        <f>INDEX(Cards!$C:$C, MATCH(A168,Cards!$A:$A,0))</f>
        <v>C</v>
      </c>
      <c r="I168">
        <f>INDEX(Cards!$D:$D, MATCH(A168,Cards!$A:$A,0))</f>
        <v>2</v>
      </c>
      <c r="J168">
        <f>INDEX(Cards!$E:$E, MATCH(A168,Cards!$A:$A,0))</f>
        <v>0</v>
      </c>
      <c r="K168">
        <f>INDEX(Data!$F:$F, MATCH(I168,Data!$A:$A,0))</f>
        <v>0.99752101887435873</v>
      </c>
    </row>
    <row r="169" spans="1:11" x14ac:dyDescent="0.25">
      <c r="A169" t="s">
        <v>88</v>
      </c>
      <c r="B169">
        <v>4235</v>
      </c>
      <c r="C169">
        <v>4100</v>
      </c>
      <c r="D169">
        <f>B169+C169</f>
        <v>8335</v>
      </c>
      <c r="E169" s="3">
        <f>B169/(B169+C169)</f>
        <v>0.50809838032393517</v>
      </c>
      <c r="F169" s="3">
        <f>E169*K169 + 0.366*(1 - K169)</f>
        <v>0.48949387576085857</v>
      </c>
      <c r="G169" t="str">
        <f>INDEX(Cards!$B:$B, MATCH(A169,Cards!$A:$A,0))</f>
        <v>Battle for Zendikar</v>
      </c>
      <c r="H169" t="str">
        <f>INDEX(Cards!$C:$C, MATCH(A169,Cards!$A:$A,0))</f>
        <v>C</v>
      </c>
      <c r="I169">
        <f>INDEX(Cards!$D:$D, MATCH(A169,Cards!$A:$A,0))</f>
        <v>5</v>
      </c>
      <c r="J169" t="str">
        <f>INDEX(Cards!$E:$E, MATCH(A169,Cards!$A:$A,0))</f>
        <v>Green</v>
      </c>
      <c r="K169">
        <f>INDEX(Data!$F:$F, MATCH(I169,Data!$A:$A,0))</f>
        <v>0.86907307091984609</v>
      </c>
    </row>
    <row r="170" spans="1:11" x14ac:dyDescent="0.25">
      <c r="A170" t="s">
        <v>193</v>
      </c>
      <c r="B170">
        <v>5973</v>
      </c>
      <c r="C170">
        <v>5800</v>
      </c>
      <c r="D170">
        <f>B170+C170</f>
        <v>11773</v>
      </c>
      <c r="E170" s="3">
        <f>B170/(B170+C170)</f>
        <v>0.50734732013930184</v>
      </c>
      <c r="F170" s="3">
        <f>E170*K170 + 0.366*(1 - K170)</f>
        <v>0.50699692280051656</v>
      </c>
      <c r="G170" t="str">
        <f>INDEX(Cards!$B:$B, MATCH(A170,Cards!$A:$A,0))</f>
        <v>Battle for Zendikar</v>
      </c>
      <c r="H170" t="str">
        <f>INDEX(Cards!$C:$C, MATCH(A170,Cards!$A:$A,0))</f>
        <v>C</v>
      </c>
      <c r="I170">
        <f>INDEX(Cards!$D:$D, MATCH(A170,Cards!$A:$A,0))</f>
        <v>2</v>
      </c>
      <c r="J170" t="str">
        <f>INDEX(Cards!$E:$E, MATCH(A170,Cards!$A:$A,0))</f>
        <v>Blue</v>
      </c>
      <c r="K170">
        <f>INDEX(Data!$F:$F, MATCH(I170,Data!$A:$A,0))</f>
        <v>0.99752101887435873</v>
      </c>
    </row>
    <row r="171" spans="1:11" x14ac:dyDescent="0.25">
      <c r="A171" t="s">
        <v>257</v>
      </c>
      <c r="B171">
        <v>1853</v>
      </c>
      <c r="C171">
        <v>1803</v>
      </c>
      <c r="D171">
        <f>B171+C171</f>
        <v>3656</v>
      </c>
      <c r="E171" s="3">
        <f>B171/(B171+C171)</f>
        <v>0.50683807439824946</v>
      </c>
      <c r="F171" s="3">
        <f>E171*K171 + 0.366*(1 - K171)</f>
        <v>0.4883985778197244</v>
      </c>
      <c r="G171" t="str">
        <f>INDEX(Cards!$B:$B, MATCH(A171,Cards!$A:$A,0))</f>
        <v>Battle for Zendikar</v>
      </c>
      <c r="H171" t="str">
        <f>INDEX(Cards!$C:$C, MATCH(A171,Cards!$A:$A,0))</f>
        <v>U</v>
      </c>
      <c r="I171">
        <f>INDEX(Cards!$D:$D, MATCH(A171,Cards!$A:$A,0))</f>
        <v>5</v>
      </c>
      <c r="J171" t="str">
        <f>INDEX(Cards!$E:$E, MATCH(A171,Cards!$A:$A,0))</f>
        <v>White</v>
      </c>
      <c r="K171">
        <f>INDEX(Data!$F:$F, MATCH(I171,Data!$A:$A,0))</f>
        <v>0.86907307091984609</v>
      </c>
    </row>
    <row r="172" spans="1:11" x14ac:dyDescent="0.25">
      <c r="A172" t="s">
        <v>108</v>
      </c>
      <c r="B172">
        <v>2891</v>
      </c>
      <c r="C172">
        <v>2814</v>
      </c>
      <c r="D172">
        <f>B172+C172</f>
        <v>5705</v>
      </c>
      <c r="E172" s="3">
        <f>B172/(B172+C172)</f>
        <v>0.50674846625766867</v>
      </c>
      <c r="F172" s="3">
        <f>E172*K172 + 0.366*(1 - K172)</f>
        <v>0.50674846625766867</v>
      </c>
      <c r="G172" t="str">
        <f>INDEX(Cards!$B:$B, MATCH(A172,Cards!$A:$A,0))</f>
        <v>Battle for Zendikar</v>
      </c>
      <c r="H172" t="str">
        <f>INDEX(Cards!$C:$C, MATCH(A172,Cards!$A:$A,0))</f>
        <v>U</v>
      </c>
      <c r="I172">
        <f>INDEX(Cards!$D:$D, MATCH(A172,Cards!$A:$A,0))</f>
        <v>1</v>
      </c>
      <c r="J172" t="str">
        <f>INDEX(Cards!$E:$E, MATCH(A172,Cards!$A:$A,0))</f>
        <v>White</v>
      </c>
      <c r="K172">
        <f>INDEX(Data!$F:$F, MATCH(I172,Data!$A:$A,0))</f>
        <v>0.99999999999999978</v>
      </c>
    </row>
    <row r="173" spans="1:11" x14ac:dyDescent="0.25">
      <c r="A173" t="s">
        <v>166</v>
      </c>
      <c r="B173">
        <v>7648</v>
      </c>
      <c r="C173">
        <v>7478</v>
      </c>
      <c r="D173">
        <f>B173+C173</f>
        <v>15126</v>
      </c>
      <c r="E173" s="3">
        <f>B173/(B173+C173)</f>
        <v>0.50561946317598838</v>
      </c>
      <c r="F173" s="3">
        <f>E173*K173 + 0.366*(1 - K173)</f>
        <v>0.50365631913899178</v>
      </c>
      <c r="G173" t="str">
        <f>INDEX(Cards!$B:$B, MATCH(A173,Cards!$A:$A,0))</f>
        <v>Battle for Zendikar</v>
      </c>
      <c r="H173" t="str">
        <f>INDEX(Cards!$C:$C, MATCH(A173,Cards!$A:$A,0))</f>
        <v>C</v>
      </c>
      <c r="I173">
        <f>INDEX(Cards!$D:$D, MATCH(A173,Cards!$A:$A,0))</f>
        <v>3</v>
      </c>
      <c r="J173" t="str">
        <f>INDEX(Cards!$E:$E, MATCH(A173,Cards!$A:$A,0))</f>
        <v>White</v>
      </c>
      <c r="K173">
        <f>INDEX(Data!$F:$F, MATCH(I173,Data!$A:$A,0))</f>
        <v>0.98593932398578177</v>
      </c>
    </row>
    <row r="174" spans="1:11" x14ac:dyDescent="0.25">
      <c r="A174" t="s">
        <v>146</v>
      </c>
      <c r="B174">
        <v>6138</v>
      </c>
      <c r="C174">
        <v>6032</v>
      </c>
      <c r="D174">
        <f>B174+C174</f>
        <v>12170</v>
      </c>
      <c r="E174" s="3">
        <f>B174/(B174+C174)</f>
        <v>0.50435497124075601</v>
      </c>
      <c r="F174" s="3">
        <f>E174*K174 + 0.366*(1 - K174)</f>
        <v>0.50240960681518332</v>
      </c>
      <c r="G174" t="str">
        <f>INDEX(Cards!$B:$B, MATCH(A174,Cards!$A:$A,0))</f>
        <v>Battle for Zendikar</v>
      </c>
      <c r="H174" t="str">
        <f>INDEX(Cards!$C:$C, MATCH(A174,Cards!$A:$A,0))</f>
        <v>C</v>
      </c>
      <c r="I174">
        <f>INDEX(Cards!$D:$D, MATCH(A174,Cards!$A:$A,0))</f>
        <v>3</v>
      </c>
      <c r="J174" t="str">
        <f>INDEX(Cards!$E:$E, MATCH(A174,Cards!$A:$A,0))</f>
        <v>Green</v>
      </c>
      <c r="K174">
        <f>INDEX(Data!$F:$F, MATCH(I174,Data!$A:$A,0))</f>
        <v>0.98593932398578177</v>
      </c>
    </row>
    <row r="175" spans="1:11" x14ac:dyDescent="0.25">
      <c r="A175" t="s">
        <v>119</v>
      </c>
      <c r="B175">
        <v>4240</v>
      </c>
      <c r="C175">
        <v>4218</v>
      </c>
      <c r="D175">
        <f>B175+C175</f>
        <v>8458</v>
      </c>
      <c r="E175" s="3">
        <f>B175/(B175+C175)</f>
        <v>0.50130054386379763</v>
      </c>
      <c r="F175" s="3">
        <f>E175*K175 + 0.366*(1 - K175)</f>
        <v>0.49939812675198125</v>
      </c>
      <c r="G175" t="str">
        <f>INDEX(Cards!$B:$B, MATCH(A175,Cards!$A:$A,0))</f>
        <v>Battle for Zendikar</v>
      </c>
      <c r="H175" t="str">
        <f>INDEX(Cards!$C:$C, MATCH(A175,Cards!$A:$A,0))</f>
        <v>C</v>
      </c>
      <c r="I175">
        <f>INDEX(Cards!$D:$D, MATCH(A175,Cards!$A:$A,0))</f>
        <v>3</v>
      </c>
      <c r="J175">
        <f>INDEX(Cards!$E:$E, MATCH(A175,Cards!$A:$A,0))</f>
        <v>0</v>
      </c>
      <c r="K175">
        <f>INDEX(Data!$F:$F, MATCH(I175,Data!$A:$A,0))</f>
        <v>0.98593932398578177</v>
      </c>
    </row>
    <row r="176" spans="1:11" x14ac:dyDescent="0.25">
      <c r="A176" t="s">
        <v>250</v>
      </c>
      <c r="B176">
        <v>2110</v>
      </c>
      <c r="C176">
        <v>2107</v>
      </c>
      <c r="D176">
        <f>B176+C176</f>
        <v>4217</v>
      </c>
      <c r="E176" s="3">
        <f>B176/(B176+C176)</f>
        <v>0.50035570310647381</v>
      </c>
      <c r="F176" s="3">
        <f>E176*K176 + 0.366*(1 - K176)</f>
        <v>0.49846657109443121</v>
      </c>
      <c r="G176" t="str">
        <f>INDEX(Cards!$B:$B, MATCH(A176,Cards!$A:$A,0))</f>
        <v>Battle for Zendikar</v>
      </c>
      <c r="H176" t="str">
        <f>INDEX(Cards!$C:$C, MATCH(A176,Cards!$A:$A,0))</f>
        <v>U</v>
      </c>
      <c r="I176">
        <f>INDEX(Cards!$D:$D, MATCH(A176,Cards!$A:$A,0))</f>
        <v>3</v>
      </c>
      <c r="J176" t="str">
        <f>INDEX(Cards!$E:$E, MATCH(A176,Cards!$A:$A,0))</f>
        <v>White</v>
      </c>
      <c r="K176">
        <f>INDEX(Data!$F:$F, MATCH(I176,Data!$A:$A,0))</f>
        <v>0.98593932398578177</v>
      </c>
    </row>
    <row r="177" spans="1:11" x14ac:dyDescent="0.25">
      <c r="A177" t="s">
        <v>287</v>
      </c>
      <c r="B177">
        <v>664</v>
      </c>
      <c r="C177">
        <v>671</v>
      </c>
      <c r="D177">
        <f>B177+C177</f>
        <v>1335</v>
      </c>
      <c r="E177" s="3">
        <f>B177/(B177+C177)</f>
        <v>0.49737827715355803</v>
      </c>
      <c r="F177" s="3">
        <f>E177*K177 + 0.366*(1 - K177)</f>
        <v>0.49737827715355798</v>
      </c>
      <c r="G177" t="str">
        <f>INDEX(Cards!$B:$B, MATCH(A177,Cards!$A:$A,0))</f>
        <v>Battle for Zendikar</v>
      </c>
      <c r="H177" t="str">
        <f>INDEX(Cards!$C:$C, MATCH(A177,Cards!$A:$A,0))</f>
        <v>U</v>
      </c>
      <c r="I177">
        <f>INDEX(Cards!$D:$D, MATCH(A177,Cards!$A:$A,0))</f>
        <v>1</v>
      </c>
      <c r="J177">
        <f>INDEX(Cards!$E:$E, MATCH(A177,Cards!$A:$A,0))</f>
        <v>0</v>
      </c>
      <c r="K177">
        <f>INDEX(Data!$F:$F, MATCH(I177,Data!$A:$A,0))</f>
        <v>0.99999999999999978</v>
      </c>
    </row>
    <row r="178" spans="1:11" x14ac:dyDescent="0.25">
      <c r="A178" t="s">
        <v>286</v>
      </c>
      <c r="B178">
        <v>1522</v>
      </c>
      <c r="C178">
        <v>1560</v>
      </c>
      <c r="D178">
        <f>B178+C178</f>
        <v>3082</v>
      </c>
      <c r="E178" s="3">
        <f>B178/(B178+C178)</f>
        <v>0.4938351719662557</v>
      </c>
      <c r="F178" s="3">
        <f>E178*K178 + 0.366*(1 - K178)</f>
        <v>0.49383517196625565</v>
      </c>
      <c r="G178" t="str">
        <f>INDEX(Cards!$B:$B, MATCH(A178,Cards!$A:$A,0))</f>
        <v>Battle for Zendikar</v>
      </c>
      <c r="H178" t="str">
        <f>INDEX(Cards!$C:$C, MATCH(A178,Cards!$A:$A,0))</f>
        <v>U</v>
      </c>
      <c r="I178">
        <f>INDEX(Cards!$D:$D, MATCH(A178,Cards!$A:$A,0))</f>
        <v>1</v>
      </c>
      <c r="J178" t="str">
        <f>INDEX(Cards!$E:$E, MATCH(A178,Cards!$A:$A,0))</f>
        <v>Black</v>
      </c>
      <c r="K178">
        <f>INDEX(Data!$F:$F, MATCH(I178,Data!$A:$A,0))</f>
        <v>0.99999999999999978</v>
      </c>
    </row>
    <row r="179" spans="1:11" x14ac:dyDescent="0.25">
      <c r="A179" t="s">
        <v>206</v>
      </c>
      <c r="B179">
        <v>5284</v>
      </c>
      <c r="C179">
        <v>5420</v>
      </c>
      <c r="D179">
        <f>B179+C179</f>
        <v>10704</v>
      </c>
      <c r="E179" s="3">
        <f>B179/(B179+C179)</f>
        <v>0.49364723467862481</v>
      </c>
      <c r="F179" s="3">
        <f>E179*K179 + 0.366*(1 - K179)</f>
        <v>0.49364723467862476</v>
      </c>
      <c r="G179" t="str">
        <f>INDEX(Cards!$B:$B, MATCH(A179,Cards!$A:$A,0))</f>
        <v>Battle for Zendikar</v>
      </c>
      <c r="H179" t="str">
        <f>INDEX(Cards!$C:$C, MATCH(A179,Cards!$A:$A,0))</f>
        <v>C</v>
      </c>
      <c r="I179">
        <f>INDEX(Cards!$D:$D, MATCH(A179,Cards!$A:$A,0))</f>
        <v>1</v>
      </c>
      <c r="J179" t="str">
        <f>INDEX(Cards!$E:$E, MATCH(A179,Cards!$A:$A,0))</f>
        <v>Black</v>
      </c>
      <c r="K179">
        <f>INDEX(Data!$F:$F, MATCH(I179,Data!$A:$A,0))</f>
        <v>0.99999999999999978</v>
      </c>
    </row>
    <row r="180" spans="1:11" x14ac:dyDescent="0.25">
      <c r="A180" t="s">
        <v>149</v>
      </c>
      <c r="B180">
        <v>3016</v>
      </c>
      <c r="C180">
        <v>3095</v>
      </c>
      <c r="D180">
        <f>B180+C180</f>
        <v>6111</v>
      </c>
      <c r="E180" s="3">
        <f>B180/(B180+C180)</f>
        <v>0.49353624611356572</v>
      </c>
      <c r="F180" s="3">
        <f>E180*K180 + 0.366*(1 - K180)</f>
        <v>0.48755764478868957</v>
      </c>
      <c r="G180" t="str">
        <f>INDEX(Cards!$B:$B, MATCH(A180,Cards!$A:$A,0))</f>
        <v>Battle for Zendikar</v>
      </c>
      <c r="H180" t="str">
        <f>INDEX(Cards!$C:$C, MATCH(A180,Cards!$A:$A,0))</f>
        <v>C</v>
      </c>
      <c r="I180">
        <f>INDEX(Cards!$D:$D, MATCH(A180,Cards!$A:$A,0))</f>
        <v>4</v>
      </c>
      <c r="J180" t="str">
        <f>INDEX(Cards!$E:$E, MATCH(A180,Cards!$A:$A,0))</f>
        <v>Red</v>
      </c>
      <c r="K180">
        <f>INDEX(Data!$F:$F, MATCH(I180,Data!$A:$A,0))</f>
        <v>0.95312233575110483</v>
      </c>
    </row>
    <row r="181" spans="1:11" x14ac:dyDescent="0.25">
      <c r="A181" t="s">
        <v>207</v>
      </c>
      <c r="B181">
        <v>4583</v>
      </c>
      <c r="C181">
        <v>4722</v>
      </c>
      <c r="D181">
        <f>B181+C181</f>
        <v>9305</v>
      </c>
      <c r="E181" s="3">
        <f>B181/(B181+C181)</f>
        <v>0.492530897367007</v>
      </c>
      <c r="F181" s="3">
        <f>E181*K181 + 0.366*(1 - K181)</f>
        <v>0.49221722966062376</v>
      </c>
      <c r="G181" t="str">
        <f>INDEX(Cards!$B:$B, MATCH(A181,Cards!$A:$A,0))</f>
        <v>Battle for Zendikar</v>
      </c>
      <c r="H181" t="str">
        <f>INDEX(Cards!$C:$C, MATCH(A181,Cards!$A:$A,0))</f>
        <v>C</v>
      </c>
      <c r="I181">
        <f>INDEX(Cards!$D:$D, MATCH(A181,Cards!$A:$A,0))</f>
        <v>2</v>
      </c>
      <c r="J181" t="str">
        <f>INDEX(Cards!$E:$E, MATCH(A181,Cards!$A:$A,0))</f>
        <v>White</v>
      </c>
      <c r="K181">
        <f>INDEX(Data!$F:$F, MATCH(I181,Data!$A:$A,0))</f>
        <v>0.99752101887435873</v>
      </c>
    </row>
    <row r="182" spans="1:11" x14ac:dyDescent="0.25">
      <c r="A182" t="s">
        <v>208</v>
      </c>
      <c r="B182">
        <v>2647</v>
      </c>
      <c r="C182">
        <v>2750</v>
      </c>
      <c r="D182">
        <f>B182+C182</f>
        <v>5397</v>
      </c>
      <c r="E182" s="3">
        <f>B182/(B182+C182)</f>
        <v>0.49045766166388732</v>
      </c>
      <c r="F182" s="3">
        <f>E182*K182 + 0.366*(1 - K182)</f>
        <v>0.49014913346968114</v>
      </c>
      <c r="G182" t="str">
        <f>INDEX(Cards!$B:$B, MATCH(A182,Cards!$A:$A,0))</f>
        <v>Battle for Zendikar</v>
      </c>
      <c r="H182" t="str">
        <f>INDEX(Cards!$C:$C, MATCH(A182,Cards!$A:$A,0))</f>
        <v>U</v>
      </c>
      <c r="I182">
        <f>INDEX(Cards!$D:$D, MATCH(A182,Cards!$A:$A,0))</f>
        <v>2</v>
      </c>
      <c r="J182" t="str">
        <f>INDEX(Cards!$E:$E, MATCH(A182,Cards!$A:$A,0))</f>
        <v>Green</v>
      </c>
      <c r="K182">
        <f>INDEX(Data!$F:$F, MATCH(I182,Data!$A:$A,0))</f>
        <v>0.99752101887435873</v>
      </c>
    </row>
    <row r="183" spans="1:11" x14ac:dyDescent="0.25">
      <c r="A183" t="s">
        <v>122</v>
      </c>
      <c r="B183">
        <v>2724</v>
      </c>
      <c r="C183">
        <v>2864</v>
      </c>
      <c r="D183">
        <f>B183+C183</f>
        <v>5588</v>
      </c>
      <c r="E183" s="3">
        <f>B183/(B183+C183)</f>
        <v>0.48747315676449537</v>
      </c>
      <c r="F183" s="3">
        <f>E183*K183 + 0.366*(1 - K183)</f>
        <v>0.48717202710160412</v>
      </c>
      <c r="G183" t="str">
        <f>INDEX(Cards!$B:$B, MATCH(A183,Cards!$A:$A,0))</f>
        <v>Battle for Zendikar</v>
      </c>
      <c r="H183" t="str">
        <f>INDEX(Cards!$C:$C, MATCH(A183,Cards!$A:$A,0))</f>
        <v>C</v>
      </c>
      <c r="I183">
        <f>INDEX(Cards!$D:$D, MATCH(A183,Cards!$A:$A,0))</f>
        <v>2</v>
      </c>
      <c r="J183" t="str">
        <f>INDEX(Cards!$E:$E, MATCH(A183,Cards!$A:$A,0))</f>
        <v>Green</v>
      </c>
      <c r="K183">
        <f>INDEX(Data!$F:$F, MATCH(I183,Data!$A:$A,0))</f>
        <v>0.99752101887435873</v>
      </c>
    </row>
    <row r="184" spans="1:11" x14ac:dyDescent="0.25">
      <c r="A184" t="s">
        <v>199</v>
      </c>
      <c r="B184">
        <v>1649</v>
      </c>
      <c r="C184">
        <v>1739</v>
      </c>
      <c r="D184">
        <f>B184+C184</f>
        <v>3388</v>
      </c>
      <c r="E184" s="3">
        <f>B184/(B184+C184)</f>
        <v>0.48671782762691851</v>
      </c>
      <c r="F184" s="3">
        <f>E184*K184 + 0.366*(1 - K184)</f>
        <v>0.48641857041070297</v>
      </c>
      <c r="G184" t="str">
        <f>INDEX(Cards!$B:$B, MATCH(A184,Cards!$A:$A,0))</f>
        <v>Battle for Zendikar</v>
      </c>
      <c r="H184" t="str">
        <f>INDEX(Cards!$C:$C, MATCH(A184,Cards!$A:$A,0))</f>
        <v>C</v>
      </c>
      <c r="I184">
        <f>INDEX(Cards!$D:$D, MATCH(A184,Cards!$A:$A,0))</f>
        <v>2</v>
      </c>
      <c r="J184" t="str">
        <f>INDEX(Cards!$E:$E, MATCH(A184,Cards!$A:$A,0))</f>
        <v>White</v>
      </c>
      <c r="K184">
        <f>INDEX(Data!$F:$F, MATCH(I184,Data!$A:$A,0))</f>
        <v>0.99752101887435873</v>
      </c>
    </row>
    <row r="185" spans="1:11" x14ac:dyDescent="0.25">
      <c r="A185" t="s">
        <v>200</v>
      </c>
      <c r="B185">
        <v>2635</v>
      </c>
      <c r="C185">
        <v>2782</v>
      </c>
      <c r="D185">
        <f>B185+C185</f>
        <v>5417</v>
      </c>
      <c r="E185" s="3">
        <f>B185/(B185+C185)</f>
        <v>0.48643160420897175</v>
      </c>
      <c r="F185" s="3">
        <f>E185*K185 + 0.366*(1 - K185)</f>
        <v>0.486133056535207</v>
      </c>
      <c r="G185" t="str">
        <f>INDEX(Cards!$B:$B, MATCH(A185,Cards!$A:$A,0))</f>
        <v>Battle for Zendikar</v>
      </c>
      <c r="H185" t="str">
        <f>INDEX(Cards!$C:$C, MATCH(A185,Cards!$A:$A,0))</f>
        <v>U</v>
      </c>
      <c r="I185">
        <f>INDEX(Cards!$D:$D, MATCH(A185,Cards!$A:$A,0))</f>
        <v>2</v>
      </c>
      <c r="J185" t="str">
        <f>INDEX(Cards!$E:$E, MATCH(A185,Cards!$A:$A,0))</f>
        <v>Red</v>
      </c>
      <c r="K185">
        <f>INDEX(Data!$F:$F, MATCH(I185,Data!$A:$A,0))</f>
        <v>0.99752101887435873</v>
      </c>
    </row>
    <row r="186" spans="1:11" x14ac:dyDescent="0.25">
      <c r="A186" t="s">
        <v>66</v>
      </c>
      <c r="B186">
        <v>424</v>
      </c>
      <c r="C186">
        <v>451</v>
      </c>
      <c r="D186">
        <f>B186+C186</f>
        <v>875</v>
      </c>
      <c r="E186" s="3">
        <f>B186/(B186+C186)</f>
        <v>0.4845714285714286</v>
      </c>
      <c r="F186" s="3">
        <f>E186*K186 + 0.366*(1 - K186)</f>
        <v>0.47901307695334533</v>
      </c>
      <c r="G186" t="str">
        <f>INDEX(Cards!$B:$B, MATCH(A186,Cards!$A:$A,0))</f>
        <v>Battle for Zendikar</v>
      </c>
      <c r="H186" t="str">
        <f>INDEX(Cards!$C:$C, MATCH(A186,Cards!$A:$A,0))</f>
        <v>C</v>
      </c>
      <c r="I186">
        <f>INDEX(Cards!$D:$D, MATCH(A186,Cards!$A:$A,0))</f>
        <v>4</v>
      </c>
      <c r="J186" t="str">
        <f>INDEX(Cards!$E:$E, MATCH(A186,Cards!$A:$A,0))</f>
        <v>Black</v>
      </c>
      <c r="K186">
        <f>INDEX(Data!$F:$F, MATCH(I186,Data!$A:$A,0))</f>
        <v>0.95312233575110483</v>
      </c>
    </row>
    <row r="187" spans="1:11" x14ac:dyDescent="0.25">
      <c r="A187" t="s">
        <v>284</v>
      </c>
      <c r="B187">
        <v>90</v>
      </c>
      <c r="C187">
        <v>96</v>
      </c>
      <c r="D187">
        <f>B187+C187</f>
        <v>186</v>
      </c>
      <c r="E187" s="3">
        <f>B187/(B187+C187)</f>
        <v>0.4838709677419355</v>
      </c>
      <c r="F187" s="3">
        <f>E187*K187 + 0.366*(1 - K187)</f>
        <v>0.46843848390777798</v>
      </c>
      <c r="G187" t="str">
        <f>INDEX(Cards!$B:$B, MATCH(A187,Cards!$A:$A,0))</f>
        <v>Battle for Zendikar</v>
      </c>
      <c r="H187" t="str">
        <f>INDEX(Cards!$C:$C, MATCH(A187,Cards!$A:$A,0))</f>
        <v>R</v>
      </c>
      <c r="I187">
        <f>INDEX(Cards!$D:$D, MATCH(A187,Cards!$A:$A,0))</f>
        <v>5</v>
      </c>
      <c r="J187" t="str">
        <f>INDEX(Cards!$E:$E, MATCH(A187,Cards!$A:$A,0))</f>
        <v>Blue</v>
      </c>
      <c r="K187">
        <f>INDEX(Data!$F:$F, MATCH(I187,Data!$A:$A,0))</f>
        <v>0.86907307091984609</v>
      </c>
    </row>
    <row r="188" spans="1:11" x14ac:dyDescent="0.25">
      <c r="A188" t="s">
        <v>216</v>
      </c>
      <c r="B188">
        <v>797</v>
      </c>
      <c r="C188">
        <v>854</v>
      </c>
      <c r="D188">
        <f>B188+C188</f>
        <v>1651</v>
      </c>
      <c r="E188" s="3">
        <f>B188/(B188+C188)</f>
        <v>0.48273773470623865</v>
      </c>
      <c r="F188" s="3">
        <f>E188*K188 + 0.366*(1 - K188)</f>
        <v>0.47726534237350304</v>
      </c>
      <c r="G188" t="str">
        <f>INDEX(Cards!$B:$B, MATCH(A188,Cards!$A:$A,0))</f>
        <v>Battle for Zendikar</v>
      </c>
      <c r="H188" t="str">
        <f>INDEX(Cards!$C:$C, MATCH(A188,Cards!$A:$A,0))</f>
        <v>R</v>
      </c>
      <c r="I188">
        <f>INDEX(Cards!$D:$D, MATCH(A188,Cards!$A:$A,0))</f>
        <v>4</v>
      </c>
      <c r="J188" t="str">
        <f>INDEX(Cards!$E:$E, MATCH(A188,Cards!$A:$A,0))</f>
        <v>Red</v>
      </c>
      <c r="K188">
        <f>INDEX(Data!$F:$F, MATCH(I188,Data!$A:$A,0))</f>
        <v>0.95312233575110483</v>
      </c>
    </row>
    <row r="189" spans="1:11" x14ac:dyDescent="0.25">
      <c r="A189" t="s">
        <v>148</v>
      </c>
      <c r="B189">
        <v>6720</v>
      </c>
      <c r="C189">
        <v>7205</v>
      </c>
      <c r="D189">
        <f>B189+C189</f>
        <v>13925</v>
      </c>
      <c r="E189" s="3">
        <f>B189/(B189+C189)</f>
        <v>0.48258527827648112</v>
      </c>
      <c r="F189" s="3">
        <f>E189*K189 + 0.366*(1 - K189)</f>
        <v>0.48094601045060803</v>
      </c>
      <c r="G189" t="str">
        <f>INDEX(Cards!$B:$B, MATCH(A189,Cards!$A:$A,0))</f>
        <v>Battle for Zendikar</v>
      </c>
      <c r="H189" t="str">
        <f>INDEX(Cards!$C:$C, MATCH(A189,Cards!$A:$A,0))</f>
        <v>C</v>
      </c>
      <c r="I189">
        <f>INDEX(Cards!$D:$D, MATCH(A189,Cards!$A:$A,0))</f>
        <v>3</v>
      </c>
      <c r="J189" t="str">
        <f>INDEX(Cards!$E:$E, MATCH(A189,Cards!$A:$A,0))</f>
        <v>Green</v>
      </c>
      <c r="K189">
        <f>INDEX(Data!$F:$F, MATCH(I189,Data!$A:$A,0))</f>
        <v>0.98593932398578177</v>
      </c>
    </row>
    <row r="190" spans="1:11" x14ac:dyDescent="0.25">
      <c r="A190" t="s">
        <v>167</v>
      </c>
      <c r="B190">
        <v>6453</v>
      </c>
      <c r="C190">
        <v>6928</v>
      </c>
      <c r="D190">
        <f>B190+C190</f>
        <v>13381</v>
      </c>
      <c r="E190" s="3">
        <f>B190/(B190+C190)</f>
        <v>0.48225095284358421</v>
      </c>
      <c r="F190" s="3">
        <f>E190*K190 + 0.366*(1 - K190)</f>
        <v>0.48061638585930638</v>
      </c>
      <c r="G190" t="str">
        <f>INDEX(Cards!$B:$B, MATCH(A190,Cards!$A:$A,0))</f>
        <v>Battle for Zendikar</v>
      </c>
      <c r="H190" t="str">
        <f>INDEX(Cards!$C:$C, MATCH(A190,Cards!$A:$A,0))</f>
        <v>C</v>
      </c>
      <c r="I190">
        <f>INDEX(Cards!$D:$D, MATCH(A190,Cards!$A:$A,0))</f>
        <v>3</v>
      </c>
      <c r="J190" t="str">
        <f>INDEX(Cards!$E:$E, MATCH(A190,Cards!$A:$A,0))</f>
        <v>White</v>
      </c>
      <c r="K190">
        <f>INDEX(Data!$F:$F, MATCH(I190,Data!$A:$A,0))</f>
        <v>0.98593932398578177</v>
      </c>
    </row>
    <row r="191" spans="1:11" x14ac:dyDescent="0.25">
      <c r="A191" t="s">
        <v>227</v>
      </c>
      <c r="B191">
        <v>4848</v>
      </c>
      <c r="C191">
        <v>5247</v>
      </c>
      <c r="D191">
        <f>B191+C191</f>
        <v>10095</v>
      </c>
      <c r="E191" s="3">
        <f>B191/(B191+C191)</f>
        <v>0.48023774145616643</v>
      </c>
      <c r="F191" s="3">
        <f>E191*K191 + 0.366*(1 - K191)</f>
        <v>0.48023774145616638</v>
      </c>
      <c r="G191" t="str">
        <f>INDEX(Cards!$B:$B, MATCH(A191,Cards!$A:$A,0))</f>
        <v>Battle for Zendikar</v>
      </c>
      <c r="H191" t="str">
        <f>INDEX(Cards!$C:$C, MATCH(A191,Cards!$A:$A,0))</f>
        <v>C</v>
      </c>
      <c r="I191">
        <f>INDEX(Cards!$D:$D, MATCH(A191,Cards!$A:$A,0))</f>
        <v>1</v>
      </c>
      <c r="J191" t="str">
        <f>INDEX(Cards!$E:$E, MATCH(A191,Cards!$A:$A,0))</f>
        <v>Blue</v>
      </c>
      <c r="K191">
        <f>INDEX(Data!$F:$F, MATCH(I191,Data!$A:$A,0))</f>
        <v>0.99999999999999978</v>
      </c>
    </row>
    <row r="192" spans="1:11" x14ac:dyDescent="0.25">
      <c r="A192" t="s">
        <v>273</v>
      </c>
      <c r="B192">
        <v>2703</v>
      </c>
      <c r="C192">
        <v>2929</v>
      </c>
      <c r="D192">
        <f>B192+C192</f>
        <v>5632</v>
      </c>
      <c r="E192" s="3">
        <f>B192/(B192+C192)</f>
        <v>0.47993607954545453</v>
      </c>
      <c r="F192" s="3">
        <f>E192*K192 + 0.366*(1 - K192)</f>
        <v>0.47459502226268735</v>
      </c>
      <c r="G192" t="str">
        <f>INDEX(Cards!$B:$B, MATCH(A192,Cards!$A:$A,0))</f>
        <v>Battle for Zendikar</v>
      </c>
      <c r="H192" t="str">
        <f>INDEX(Cards!$C:$C, MATCH(A192,Cards!$A:$A,0))</f>
        <v>C</v>
      </c>
      <c r="I192">
        <f>INDEX(Cards!$D:$D, MATCH(A192,Cards!$A:$A,0))</f>
        <v>4</v>
      </c>
      <c r="J192" t="str">
        <f>INDEX(Cards!$E:$E, MATCH(A192,Cards!$A:$A,0))</f>
        <v>Green</v>
      </c>
      <c r="K192">
        <f>INDEX(Data!$F:$F, MATCH(I192,Data!$A:$A,0))</f>
        <v>0.95312233575110483</v>
      </c>
    </row>
    <row r="193" spans="1:11" x14ac:dyDescent="0.25">
      <c r="A193" t="s">
        <v>173</v>
      </c>
      <c r="B193">
        <v>1347</v>
      </c>
      <c r="C193">
        <v>1464</v>
      </c>
      <c r="D193">
        <f>B193+C193</f>
        <v>2811</v>
      </c>
      <c r="E193" s="3">
        <f>B193/(B193+C193)</f>
        <v>0.47918890074706511</v>
      </c>
      <c r="F193" s="3">
        <f>E193*K193 + 0.366*(1 - K193)</f>
        <v>0.47890830759848108</v>
      </c>
      <c r="G193" t="str">
        <f>INDEX(Cards!$B:$B, MATCH(A193,Cards!$A:$A,0))</f>
        <v>Battle for Zendikar</v>
      </c>
      <c r="H193" t="str">
        <f>INDEX(Cards!$C:$C, MATCH(A193,Cards!$A:$A,0))</f>
        <v>R</v>
      </c>
      <c r="I193">
        <f>INDEX(Cards!$D:$D, MATCH(A193,Cards!$A:$A,0))</f>
        <v>2</v>
      </c>
      <c r="J193" t="str">
        <f>INDEX(Cards!$E:$E, MATCH(A193,Cards!$A:$A,0))</f>
        <v>Green</v>
      </c>
      <c r="K193">
        <f>INDEX(Data!$F:$F, MATCH(I193,Data!$A:$A,0))</f>
        <v>0.99752101887435873</v>
      </c>
    </row>
    <row r="194" spans="1:11" x14ac:dyDescent="0.25">
      <c r="A194" t="s">
        <v>153</v>
      </c>
      <c r="B194">
        <v>1884</v>
      </c>
      <c r="C194">
        <v>2054</v>
      </c>
      <c r="D194">
        <f>B194+C194</f>
        <v>3938</v>
      </c>
      <c r="E194" s="3">
        <f>B194/(B194+C194)</f>
        <v>0.47841543930929403</v>
      </c>
      <c r="F194" s="3">
        <f>E194*K194 + 0.366*(1 - K194)</f>
        <v>0.47314566608896091</v>
      </c>
      <c r="G194" t="str">
        <f>INDEX(Cards!$B:$B, MATCH(A194,Cards!$A:$A,0))</f>
        <v>Battle for Zendikar</v>
      </c>
      <c r="H194" t="str">
        <f>INDEX(Cards!$C:$C, MATCH(A194,Cards!$A:$A,0))</f>
        <v>U</v>
      </c>
      <c r="I194">
        <f>INDEX(Cards!$D:$D, MATCH(A194,Cards!$A:$A,0))</f>
        <v>4</v>
      </c>
      <c r="J194" t="str">
        <f>INDEX(Cards!$E:$E, MATCH(A194,Cards!$A:$A,0))</f>
        <v>Green</v>
      </c>
      <c r="K194">
        <f>INDEX(Data!$F:$F, MATCH(I194,Data!$A:$A,0))</f>
        <v>0.95312233575110483</v>
      </c>
    </row>
    <row r="195" spans="1:11" x14ac:dyDescent="0.25">
      <c r="A195" t="s">
        <v>77</v>
      </c>
      <c r="B195">
        <v>5188</v>
      </c>
      <c r="C195">
        <v>5692</v>
      </c>
      <c r="D195">
        <f>B195+C195</f>
        <v>10880</v>
      </c>
      <c r="E195" s="3">
        <f>B195/(B195+C195)</f>
        <v>0.47683823529411767</v>
      </c>
      <c r="F195" s="3">
        <f>E195*K195 + 0.366*(1 - K195)</f>
        <v>0.47527977477765937</v>
      </c>
      <c r="G195" t="str">
        <f>INDEX(Cards!$B:$B, MATCH(A195,Cards!$A:$A,0))</f>
        <v>Battle for Zendikar</v>
      </c>
      <c r="H195" t="str">
        <f>INDEX(Cards!$C:$C, MATCH(A195,Cards!$A:$A,0))</f>
        <v>C</v>
      </c>
      <c r="I195">
        <f>INDEX(Cards!$D:$D, MATCH(A195,Cards!$A:$A,0))</f>
        <v>3</v>
      </c>
      <c r="J195">
        <f>INDEX(Cards!$E:$E, MATCH(A195,Cards!$A:$A,0))</f>
        <v>0</v>
      </c>
      <c r="K195">
        <f>INDEX(Data!$F:$F, MATCH(I195,Data!$A:$A,0))</f>
        <v>0.98593932398578177</v>
      </c>
    </row>
    <row r="196" spans="1:11" x14ac:dyDescent="0.25">
      <c r="A196" t="s">
        <v>168</v>
      </c>
      <c r="B196">
        <v>778</v>
      </c>
      <c r="C196">
        <v>854</v>
      </c>
      <c r="D196">
        <f>B196+C196</f>
        <v>1632</v>
      </c>
      <c r="E196" s="3">
        <f>B196/(B196+C196)</f>
        <v>0.47671568627450983</v>
      </c>
      <c r="F196" s="3">
        <f>E196*K196 + 0.366*(1 - K196)</f>
        <v>0.4764412241779229</v>
      </c>
      <c r="G196" t="str">
        <f>INDEX(Cards!$B:$B, MATCH(A196,Cards!$A:$A,0))</f>
        <v>Battle for Zendikar</v>
      </c>
      <c r="H196" t="str">
        <f>INDEX(Cards!$C:$C, MATCH(A196,Cards!$A:$A,0))</f>
        <v>C</v>
      </c>
      <c r="I196">
        <f>INDEX(Cards!$D:$D, MATCH(A196,Cards!$A:$A,0))</f>
        <v>2</v>
      </c>
      <c r="J196" t="str">
        <f>INDEX(Cards!$E:$E, MATCH(A196,Cards!$A:$A,0))</f>
        <v>Green</v>
      </c>
      <c r="K196">
        <f>INDEX(Data!$F:$F, MATCH(I196,Data!$A:$A,0))</f>
        <v>0.99752101887435873</v>
      </c>
    </row>
    <row r="197" spans="1:11" x14ac:dyDescent="0.25">
      <c r="A197" t="s">
        <v>219</v>
      </c>
      <c r="B197">
        <v>1964</v>
      </c>
      <c r="C197">
        <v>2162</v>
      </c>
      <c r="D197">
        <f>B197+C197</f>
        <v>4126</v>
      </c>
      <c r="E197" s="3">
        <f>B197/(B197+C197)</f>
        <v>0.47600581677169174</v>
      </c>
      <c r="F197" s="3">
        <f>E197*K197 + 0.366*(1 - K197)</f>
        <v>0.47445906062238552</v>
      </c>
      <c r="G197" t="str">
        <f>INDEX(Cards!$B:$B, MATCH(A197,Cards!$A:$A,0))</f>
        <v>Battle for Zendikar</v>
      </c>
      <c r="H197" t="str">
        <f>INDEX(Cards!$C:$C, MATCH(A197,Cards!$A:$A,0))</f>
        <v>U</v>
      </c>
      <c r="I197">
        <f>INDEX(Cards!$D:$D, MATCH(A197,Cards!$A:$A,0))</f>
        <v>3</v>
      </c>
      <c r="J197" t="str">
        <f>INDEX(Cards!$E:$E, MATCH(A197,Cards!$A:$A,0))</f>
        <v>Black</v>
      </c>
      <c r="K197">
        <f>INDEX(Data!$F:$F, MATCH(I197,Data!$A:$A,0))</f>
        <v>0.98593932398578177</v>
      </c>
    </row>
    <row r="198" spans="1:11" x14ac:dyDescent="0.25">
      <c r="A198" t="s">
        <v>152</v>
      </c>
      <c r="B198">
        <v>4964</v>
      </c>
      <c r="C198">
        <v>5470</v>
      </c>
      <c r="D198">
        <f>B198+C198</f>
        <v>10434</v>
      </c>
      <c r="E198" s="3">
        <f>B198/(B198+C198)</f>
        <v>0.47575234809277361</v>
      </c>
      <c r="F198" s="3">
        <f>E198*K198 + 0.366*(1 - K198)</f>
        <v>0.47575234809277356</v>
      </c>
      <c r="G198" t="str">
        <f>INDEX(Cards!$B:$B, MATCH(A198,Cards!$A:$A,0))</f>
        <v>Battle for Zendikar</v>
      </c>
      <c r="H198" t="str">
        <f>INDEX(Cards!$C:$C, MATCH(A198,Cards!$A:$A,0))</f>
        <v>C</v>
      </c>
      <c r="I198">
        <f>INDEX(Cards!$D:$D, MATCH(A198,Cards!$A:$A,0))</f>
        <v>1</v>
      </c>
      <c r="J198">
        <f>INDEX(Cards!$E:$E, MATCH(A198,Cards!$A:$A,0))</f>
        <v>0</v>
      </c>
      <c r="K198">
        <f>INDEX(Data!$F:$F, MATCH(I198,Data!$A:$A,0))</f>
        <v>0.99999999999999978</v>
      </c>
    </row>
    <row r="199" spans="1:11" x14ac:dyDescent="0.25">
      <c r="A199" t="s">
        <v>251</v>
      </c>
      <c r="B199">
        <v>1549</v>
      </c>
      <c r="C199">
        <v>1713</v>
      </c>
      <c r="D199">
        <f>B199+C199</f>
        <v>3262</v>
      </c>
      <c r="E199" s="3">
        <f>B199/(B199+C199)</f>
        <v>0.47486204782342123</v>
      </c>
      <c r="F199" s="3">
        <f>E199*K199 + 0.366*(1 - K199)</f>
        <v>0.47333137383873175</v>
      </c>
      <c r="G199" t="str">
        <f>INDEX(Cards!$B:$B, MATCH(A199,Cards!$A:$A,0))</f>
        <v>Battle for Zendikar</v>
      </c>
      <c r="H199" t="str">
        <f>INDEX(Cards!$C:$C, MATCH(A199,Cards!$A:$A,0))</f>
        <v>U</v>
      </c>
      <c r="I199">
        <f>INDEX(Cards!$D:$D, MATCH(A199,Cards!$A:$A,0))</f>
        <v>3</v>
      </c>
      <c r="J199">
        <f>INDEX(Cards!$E:$E, MATCH(A199,Cards!$A:$A,0))</f>
        <v>0</v>
      </c>
      <c r="K199">
        <f>INDEX(Data!$F:$F, MATCH(I199,Data!$A:$A,0))</f>
        <v>0.98593932398578177</v>
      </c>
    </row>
    <row r="200" spans="1:11" x14ac:dyDescent="0.25">
      <c r="A200" t="s">
        <v>258</v>
      </c>
      <c r="B200">
        <v>1882</v>
      </c>
      <c r="C200">
        <v>2096</v>
      </c>
      <c r="D200">
        <f>B200+C200</f>
        <v>3978</v>
      </c>
      <c r="E200" s="3">
        <f>B200/(B200+C200)</f>
        <v>0.47310206133735544</v>
      </c>
      <c r="F200" s="3">
        <f>E200*K200 + 0.366*(1 - K200)</f>
        <v>0.47159613395243594</v>
      </c>
      <c r="G200" t="str">
        <f>INDEX(Cards!$B:$B, MATCH(A200,Cards!$A:$A,0))</f>
        <v>Battle for Zendikar</v>
      </c>
      <c r="H200" t="str">
        <f>INDEX(Cards!$C:$C, MATCH(A200,Cards!$A:$A,0))</f>
        <v>U</v>
      </c>
      <c r="I200">
        <f>INDEX(Cards!$D:$D, MATCH(A200,Cards!$A:$A,0))</f>
        <v>3</v>
      </c>
      <c r="J200" t="str">
        <f>INDEX(Cards!$E:$E, MATCH(A200,Cards!$A:$A,0))</f>
        <v>Green</v>
      </c>
      <c r="K200">
        <f>INDEX(Data!$F:$F, MATCH(I200,Data!$A:$A,0))</f>
        <v>0.98593932398578177</v>
      </c>
    </row>
    <row r="201" spans="1:11" x14ac:dyDescent="0.25">
      <c r="A201" t="s">
        <v>274</v>
      </c>
      <c r="B201">
        <v>128</v>
      </c>
      <c r="C201">
        <v>143</v>
      </c>
      <c r="D201">
        <f>B201+C201</f>
        <v>271</v>
      </c>
      <c r="E201" s="3">
        <f>B201/(B201+C201)</f>
        <v>0.47232472324723246</v>
      </c>
      <c r="F201" s="3">
        <f>E201*K201 + 0.366*(1 - K201)</f>
        <v>0.46734046856949202</v>
      </c>
      <c r="G201" t="str">
        <f>INDEX(Cards!$B:$B, MATCH(A201,Cards!$A:$A,0))</f>
        <v>Battle for Zendikar</v>
      </c>
      <c r="H201" t="str">
        <f>INDEX(Cards!$C:$C, MATCH(A201,Cards!$A:$A,0))</f>
        <v>R</v>
      </c>
      <c r="I201">
        <f>INDEX(Cards!$D:$D, MATCH(A201,Cards!$A:$A,0))</f>
        <v>4</v>
      </c>
      <c r="J201">
        <f>INDEX(Cards!$E:$E, MATCH(A201,Cards!$A:$A,0))</f>
        <v>0</v>
      </c>
      <c r="K201">
        <f>INDEX(Data!$F:$F, MATCH(I201,Data!$A:$A,0))</f>
        <v>0.95312233575110483</v>
      </c>
    </row>
    <row r="202" spans="1:11" x14ac:dyDescent="0.25">
      <c r="A202" t="s">
        <v>81</v>
      </c>
      <c r="B202">
        <v>4471</v>
      </c>
      <c r="C202">
        <v>4996</v>
      </c>
      <c r="D202">
        <f>B202+C202</f>
        <v>9467</v>
      </c>
      <c r="E202" s="3">
        <f>B202/(B202+C202)</f>
        <v>0.47227210309496143</v>
      </c>
      <c r="F202" s="3">
        <f>E202*K202 + 0.366*(1 - K202)</f>
        <v>0.47227210309496137</v>
      </c>
      <c r="G202" t="str">
        <f>INDEX(Cards!$B:$B, MATCH(A202,Cards!$A:$A,0))</f>
        <v>Battle for Zendikar</v>
      </c>
      <c r="H202" t="str">
        <f>INDEX(Cards!$C:$C, MATCH(A202,Cards!$A:$A,0))</f>
        <v>C</v>
      </c>
      <c r="I202">
        <f>INDEX(Cards!$D:$D, MATCH(A202,Cards!$A:$A,0))</f>
        <v>1</v>
      </c>
      <c r="J202" t="str">
        <f>INDEX(Cards!$E:$E, MATCH(A202,Cards!$A:$A,0))</f>
        <v>White</v>
      </c>
      <c r="K202">
        <f>INDEX(Data!$F:$F, MATCH(I202,Data!$A:$A,0))</f>
        <v>0.99999999999999978</v>
      </c>
    </row>
    <row r="203" spans="1:11" x14ac:dyDescent="0.25">
      <c r="A203" t="s">
        <v>97</v>
      </c>
      <c r="B203">
        <v>4921</v>
      </c>
      <c r="C203">
        <v>5522</v>
      </c>
      <c r="D203">
        <f>B203+C203</f>
        <v>10443</v>
      </c>
      <c r="E203" s="3">
        <f>B203/(B203+C203)</f>
        <v>0.47122474384755336</v>
      </c>
      <c r="F203" s="3">
        <f>E203*K203 + 0.366*(1 - K203)</f>
        <v>0.47122474384755331</v>
      </c>
      <c r="G203" t="str">
        <f>INDEX(Cards!$B:$B, MATCH(A203,Cards!$A:$A,0))</f>
        <v>Battle for Zendikar</v>
      </c>
      <c r="H203" t="str">
        <f>INDEX(Cards!$C:$C, MATCH(A203,Cards!$A:$A,0))</f>
        <v>C</v>
      </c>
      <c r="I203">
        <f>INDEX(Cards!$D:$D, MATCH(A203,Cards!$A:$A,0))</f>
        <v>1</v>
      </c>
      <c r="J203">
        <f>INDEX(Cards!$E:$E, MATCH(A203,Cards!$A:$A,0))</f>
        <v>0</v>
      </c>
      <c r="K203">
        <f>INDEX(Data!$F:$F, MATCH(I203,Data!$A:$A,0))</f>
        <v>0.99999999999999978</v>
      </c>
    </row>
    <row r="204" spans="1:11" x14ac:dyDescent="0.25">
      <c r="A204" t="s">
        <v>87</v>
      </c>
      <c r="B204">
        <v>4047</v>
      </c>
      <c r="C204">
        <v>4572</v>
      </c>
      <c r="D204">
        <f>B204+C204</f>
        <v>8619</v>
      </c>
      <c r="E204" s="3">
        <f>B204/(B204+C204)</f>
        <v>0.46954403063000349</v>
      </c>
      <c r="F204" s="3">
        <f>E204*K204 + 0.366*(1 - K204)</f>
        <v>0.46808813156210871</v>
      </c>
      <c r="G204" t="str">
        <f>INDEX(Cards!$B:$B, MATCH(A204,Cards!$A:$A,0))</f>
        <v>Battle for Zendikar</v>
      </c>
      <c r="H204" t="str">
        <f>INDEX(Cards!$C:$C, MATCH(A204,Cards!$A:$A,0))</f>
        <v>C</v>
      </c>
      <c r="I204">
        <f>INDEX(Cards!$D:$D, MATCH(A204,Cards!$A:$A,0))</f>
        <v>3</v>
      </c>
      <c r="J204" t="str">
        <f>INDEX(Cards!$E:$E, MATCH(A204,Cards!$A:$A,0))</f>
        <v>Green</v>
      </c>
      <c r="K204">
        <f>INDEX(Data!$F:$F, MATCH(I204,Data!$A:$A,0))</f>
        <v>0.98593932398578177</v>
      </c>
    </row>
    <row r="205" spans="1:11" x14ac:dyDescent="0.25">
      <c r="A205" t="s">
        <v>245</v>
      </c>
      <c r="B205">
        <v>1025</v>
      </c>
      <c r="C205">
        <v>1171</v>
      </c>
      <c r="D205">
        <f>B205+C205</f>
        <v>2196</v>
      </c>
      <c r="E205" s="3">
        <f>B205/(B205+C205)</f>
        <v>0.46675774134790526</v>
      </c>
      <c r="F205" s="3">
        <f>E205*K205 + 0.366*(1 - K205)</f>
        <v>0.45356583969217157</v>
      </c>
      <c r="G205" t="str">
        <f>INDEX(Cards!$B:$B, MATCH(A205,Cards!$A:$A,0))</f>
        <v>Battle for Zendikar</v>
      </c>
      <c r="H205" t="str">
        <f>INDEX(Cards!$C:$C, MATCH(A205,Cards!$A:$A,0))</f>
        <v>C</v>
      </c>
      <c r="I205">
        <f>INDEX(Cards!$D:$D, MATCH(A205,Cards!$A:$A,0))</f>
        <v>5</v>
      </c>
      <c r="J205" t="str">
        <f>INDEX(Cards!$E:$E, MATCH(A205,Cards!$A:$A,0))</f>
        <v>Black</v>
      </c>
      <c r="K205">
        <f>INDEX(Data!$F:$F, MATCH(I205,Data!$A:$A,0))</f>
        <v>0.86907307091984609</v>
      </c>
    </row>
    <row r="206" spans="1:11" x14ac:dyDescent="0.25">
      <c r="A206" t="s">
        <v>281</v>
      </c>
      <c r="B206">
        <v>1131</v>
      </c>
      <c r="C206">
        <v>1302</v>
      </c>
      <c r="D206">
        <f>B206+C206</f>
        <v>2433</v>
      </c>
      <c r="E206" s="3">
        <f>B206/(B206+C206)</f>
        <v>0.46485819975339088</v>
      </c>
      <c r="F206" s="3">
        <f>E206*K206 + 0.366*(1 - K206)</f>
        <v>0.46461313214208738</v>
      </c>
      <c r="G206" t="str">
        <f>INDEX(Cards!$B:$B, MATCH(A206,Cards!$A:$A,0))</f>
        <v>Battle for Zendikar</v>
      </c>
      <c r="H206" t="str">
        <f>INDEX(Cards!$C:$C, MATCH(A206,Cards!$A:$A,0))</f>
        <v>U</v>
      </c>
      <c r="I206">
        <f>INDEX(Cards!$D:$D, MATCH(A206,Cards!$A:$A,0))</f>
        <v>2</v>
      </c>
      <c r="J206">
        <f>INDEX(Cards!$E:$E, MATCH(A206,Cards!$A:$A,0))</f>
        <v>0</v>
      </c>
      <c r="K206">
        <f>INDEX(Data!$F:$F, MATCH(I206,Data!$A:$A,0))</f>
        <v>0.99752101887435873</v>
      </c>
    </row>
    <row r="207" spans="1:11" x14ac:dyDescent="0.25">
      <c r="A207" t="s">
        <v>139</v>
      </c>
      <c r="B207">
        <v>1186</v>
      </c>
      <c r="C207">
        <v>1375</v>
      </c>
      <c r="D207">
        <f>B207+C207</f>
        <v>2561</v>
      </c>
      <c r="E207" s="3">
        <f>B207/(B207+C207)</f>
        <v>0.46310035142522454</v>
      </c>
      <c r="F207" s="3">
        <f>E207*K207 + 0.366*(1 - K207)</f>
        <v>0.46173505484296773</v>
      </c>
      <c r="G207" t="str">
        <f>INDEX(Cards!$B:$B, MATCH(A207,Cards!$A:$A,0))</f>
        <v>Battle for Zendikar</v>
      </c>
      <c r="H207" t="str">
        <f>INDEX(Cards!$C:$C, MATCH(A207,Cards!$A:$A,0))</f>
        <v>U</v>
      </c>
      <c r="I207">
        <f>INDEX(Cards!$D:$D, MATCH(A207,Cards!$A:$A,0))</f>
        <v>3</v>
      </c>
      <c r="J207" t="str">
        <f>INDEX(Cards!$E:$E, MATCH(A207,Cards!$A:$A,0))</f>
        <v>Red</v>
      </c>
      <c r="K207">
        <f>INDEX(Data!$F:$F, MATCH(I207,Data!$A:$A,0))</f>
        <v>0.98593932398578177</v>
      </c>
    </row>
    <row r="208" spans="1:11" x14ac:dyDescent="0.25">
      <c r="A208" t="s">
        <v>124</v>
      </c>
      <c r="B208">
        <v>3462</v>
      </c>
      <c r="C208">
        <v>4064</v>
      </c>
      <c r="D208">
        <f>B208+C208</f>
        <v>7526</v>
      </c>
      <c r="E208" s="3">
        <f>B208/(B208+C208)</f>
        <v>0.46000531490831781</v>
      </c>
      <c r="F208" s="3">
        <f>E208*K208 + 0.366*(1 - K208)</f>
        <v>0.45977227750695016</v>
      </c>
      <c r="G208" t="str">
        <f>INDEX(Cards!$B:$B, MATCH(A208,Cards!$A:$A,0))</f>
        <v>Battle for Zendikar</v>
      </c>
      <c r="H208" t="str">
        <f>INDEX(Cards!$C:$C, MATCH(A208,Cards!$A:$A,0))</f>
        <v>C</v>
      </c>
      <c r="I208">
        <f>INDEX(Cards!$D:$D, MATCH(A208,Cards!$A:$A,0))</f>
        <v>2</v>
      </c>
      <c r="J208" t="str">
        <f>INDEX(Cards!$E:$E, MATCH(A208,Cards!$A:$A,0))</f>
        <v>Red</v>
      </c>
      <c r="K208">
        <f>INDEX(Data!$F:$F, MATCH(I208,Data!$A:$A,0))</f>
        <v>0.99752101887435873</v>
      </c>
    </row>
    <row r="209" spans="1:11" x14ac:dyDescent="0.25">
      <c r="A209" t="s">
        <v>138</v>
      </c>
      <c r="B209">
        <v>544</v>
      </c>
      <c r="C209">
        <v>645</v>
      </c>
      <c r="D209">
        <f>B209+C209</f>
        <v>1189</v>
      </c>
      <c r="E209" s="3">
        <f>B209/(B209+C209)</f>
        <v>0.45752733389402861</v>
      </c>
      <c r="F209" s="3">
        <f>E209*K209 + 0.366*(1 - K209)</f>
        <v>0.45323674626614785</v>
      </c>
      <c r="G209" t="str">
        <f>INDEX(Cards!$B:$B, MATCH(A209,Cards!$A:$A,0))</f>
        <v>Battle for Zendikar</v>
      </c>
      <c r="H209" t="str">
        <f>INDEX(Cards!$C:$C, MATCH(A209,Cards!$A:$A,0))</f>
        <v>C</v>
      </c>
      <c r="I209">
        <f>INDEX(Cards!$D:$D, MATCH(A209,Cards!$A:$A,0))</f>
        <v>4</v>
      </c>
      <c r="J209" t="str">
        <f>INDEX(Cards!$E:$E, MATCH(A209,Cards!$A:$A,0))</f>
        <v>Blue</v>
      </c>
      <c r="K209">
        <f>INDEX(Data!$F:$F, MATCH(I209,Data!$A:$A,0))</f>
        <v>0.95312233575110483</v>
      </c>
    </row>
    <row r="210" spans="1:11" x14ac:dyDescent="0.25">
      <c r="A210" t="s">
        <v>104</v>
      </c>
      <c r="B210">
        <v>5682</v>
      </c>
      <c r="C210">
        <v>6758</v>
      </c>
      <c r="D210">
        <f>B210+C210</f>
        <v>12440</v>
      </c>
      <c r="E210" s="3">
        <f>B210/(B210+C210)</f>
        <v>0.45675241157556268</v>
      </c>
      <c r="F210" s="3">
        <f>E210*K210 + 0.366*(1 - K210)</f>
        <v>0.45652743806016044</v>
      </c>
      <c r="G210" t="str">
        <f>INDEX(Cards!$B:$B, MATCH(A210,Cards!$A:$A,0))</f>
        <v>Battle for Zendikar</v>
      </c>
      <c r="H210" t="str">
        <f>INDEX(Cards!$C:$C, MATCH(A210,Cards!$A:$A,0))</f>
        <v>C</v>
      </c>
      <c r="I210">
        <f>INDEX(Cards!$D:$D, MATCH(A210,Cards!$A:$A,0))</f>
        <v>2</v>
      </c>
      <c r="J210" t="str">
        <f>INDEX(Cards!$E:$E, MATCH(A210,Cards!$A:$A,0))</f>
        <v>Blue</v>
      </c>
      <c r="K210">
        <f>INDEX(Data!$F:$F, MATCH(I210,Data!$A:$A,0))</f>
        <v>0.99752101887435873</v>
      </c>
    </row>
    <row r="211" spans="1:11" x14ac:dyDescent="0.25">
      <c r="A211" t="s">
        <v>121</v>
      </c>
      <c r="B211">
        <v>1791</v>
      </c>
      <c r="C211">
        <v>2139</v>
      </c>
      <c r="D211">
        <f>B211+C211</f>
        <v>3930</v>
      </c>
      <c r="E211" s="3">
        <f>B211/(B211+C211)</f>
        <v>0.45572519083969465</v>
      </c>
      <c r="F211" s="3">
        <f>E211*K211 + 0.366*(1 - K211)</f>
        <v>0.45550276378510851</v>
      </c>
      <c r="G211" t="str">
        <f>INDEX(Cards!$B:$B, MATCH(A211,Cards!$A:$A,0))</f>
        <v>Battle for Zendikar</v>
      </c>
      <c r="H211" t="str">
        <f>INDEX(Cards!$C:$C, MATCH(A211,Cards!$A:$A,0))</f>
        <v>C</v>
      </c>
      <c r="I211">
        <f>INDEX(Cards!$D:$D, MATCH(A211,Cards!$A:$A,0))</f>
        <v>2</v>
      </c>
      <c r="J211" t="str">
        <f>INDEX(Cards!$E:$E, MATCH(A211,Cards!$A:$A,0))</f>
        <v>Green</v>
      </c>
      <c r="K211">
        <f>INDEX(Data!$F:$F, MATCH(I211,Data!$A:$A,0))</f>
        <v>0.99752101887435873</v>
      </c>
    </row>
    <row r="212" spans="1:11" x14ac:dyDescent="0.25">
      <c r="A212" t="s">
        <v>290</v>
      </c>
      <c r="B212">
        <v>339</v>
      </c>
      <c r="C212">
        <v>405</v>
      </c>
      <c r="D212">
        <f>B212+C212</f>
        <v>744</v>
      </c>
      <c r="E212" s="3">
        <f>B212/(B212+C212)</f>
        <v>0.45564516129032256</v>
      </c>
      <c r="F212" s="3">
        <f>E212*K212 + 0.366*(1 - K212)</f>
        <v>0.45144280551781679</v>
      </c>
      <c r="G212" t="str">
        <f>INDEX(Cards!$B:$B, MATCH(A212,Cards!$A:$A,0))</f>
        <v>Battle for Zendikar</v>
      </c>
      <c r="H212" t="str">
        <f>INDEX(Cards!$C:$C, MATCH(A212,Cards!$A:$A,0))</f>
        <v>C</v>
      </c>
      <c r="I212">
        <f>INDEX(Cards!$D:$D, MATCH(A212,Cards!$A:$A,0))</f>
        <v>4</v>
      </c>
      <c r="J212" t="str">
        <f>INDEX(Cards!$E:$E, MATCH(A212,Cards!$A:$A,0))</f>
        <v>Blue</v>
      </c>
      <c r="K212">
        <f>INDEX(Data!$F:$F, MATCH(I212,Data!$A:$A,0))</f>
        <v>0.95312233575110483</v>
      </c>
    </row>
    <row r="213" spans="1:11" x14ac:dyDescent="0.25">
      <c r="A213" t="s">
        <v>265</v>
      </c>
      <c r="B213">
        <v>164</v>
      </c>
      <c r="C213">
        <v>197</v>
      </c>
      <c r="D213">
        <f>B213+C213</f>
        <v>361</v>
      </c>
      <c r="E213" s="3">
        <f>B213/(B213+C213)</f>
        <v>0.45429362880886426</v>
      </c>
      <c r="F213" s="3">
        <f>E213*K213 + 0.366*(1 - K213)</f>
        <v>0.44273361513157661</v>
      </c>
      <c r="G213" t="str">
        <f>INDEX(Cards!$B:$B, MATCH(A213,Cards!$A:$A,0))</f>
        <v>Battle for Zendikar</v>
      </c>
      <c r="H213" t="str">
        <f>INDEX(Cards!$C:$C, MATCH(A213,Cards!$A:$A,0))</f>
        <v>R</v>
      </c>
      <c r="I213">
        <f>INDEX(Cards!$D:$D, MATCH(A213,Cards!$A:$A,0))</f>
        <v>5</v>
      </c>
      <c r="J213" t="str">
        <f>INDEX(Cards!$E:$E, MATCH(A213,Cards!$A:$A,0))</f>
        <v>Blue/Green</v>
      </c>
      <c r="K213">
        <f>INDEX(Data!$F:$F, MATCH(I213,Data!$A:$A,0))</f>
        <v>0.86907307091984609</v>
      </c>
    </row>
    <row r="214" spans="1:11" x14ac:dyDescent="0.25">
      <c r="A214" t="s">
        <v>147</v>
      </c>
      <c r="B214">
        <v>2097</v>
      </c>
      <c r="C214">
        <v>2542</v>
      </c>
      <c r="D214">
        <f>B214+C214</f>
        <v>4639</v>
      </c>
      <c r="E214" s="3">
        <f>B214/(B214+C214)</f>
        <v>0.45203707695624057</v>
      </c>
      <c r="F214" s="3">
        <f>E214*K214 + 0.366*(1 - K214)</f>
        <v>0.45182379266636075</v>
      </c>
      <c r="G214" t="str">
        <f>INDEX(Cards!$B:$B, MATCH(A214,Cards!$A:$A,0))</f>
        <v>Battle for Zendikar</v>
      </c>
      <c r="H214" t="str">
        <f>INDEX(Cards!$C:$C, MATCH(A214,Cards!$A:$A,0))</f>
        <v>C</v>
      </c>
      <c r="I214">
        <f>INDEX(Cards!$D:$D, MATCH(A214,Cards!$A:$A,0))</f>
        <v>2</v>
      </c>
      <c r="J214" t="str">
        <f>INDEX(Cards!$E:$E, MATCH(A214,Cards!$A:$A,0))</f>
        <v>Green</v>
      </c>
      <c r="K214">
        <f>INDEX(Data!$F:$F, MATCH(I214,Data!$A:$A,0))</f>
        <v>0.99752101887435873</v>
      </c>
    </row>
    <row r="215" spans="1:11" x14ac:dyDescent="0.25">
      <c r="A215" t="s">
        <v>179</v>
      </c>
      <c r="B215">
        <v>3254</v>
      </c>
      <c r="C215">
        <v>3975</v>
      </c>
      <c r="D215">
        <f>B215+C215</f>
        <v>7229</v>
      </c>
      <c r="E215" s="3">
        <f>B215/(B215+C215)</f>
        <v>0.45013141513349009</v>
      </c>
      <c r="F215" s="3">
        <f>E215*K215 + 0.366*(1 - K215)</f>
        <v>0.44618753090207797</v>
      </c>
      <c r="G215" t="str">
        <f>INDEX(Cards!$B:$B, MATCH(A215,Cards!$A:$A,0))</f>
        <v>Battle for Zendikar</v>
      </c>
      <c r="H215" t="str">
        <f>INDEX(Cards!$C:$C, MATCH(A215,Cards!$A:$A,0))</f>
        <v>C</v>
      </c>
      <c r="I215">
        <f>INDEX(Cards!$D:$D, MATCH(A215,Cards!$A:$A,0))</f>
        <v>4</v>
      </c>
      <c r="J215" t="str">
        <f>INDEX(Cards!$E:$E, MATCH(A215,Cards!$A:$A,0))</f>
        <v>Green</v>
      </c>
      <c r="K215">
        <f>INDEX(Data!$F:$F, MATCH(I215,Data!$A:$A,0))</f>
        <v>0.95312233575110483</v>
      </c>
    </row>
    <row r="216" spans="1:11" x14ac:dyDescent="0.25">
      <c r="A216" t="s">
        <v>247</v>
      </c>
      <c r="B216">
        <v>1346</v>
      </c>
      <c r="C216">
        <v>1652</v>
      </c>
      <c r="D216">
        <f>B216+C216</f>
        <v>2998</v>
      </c>
      <c r="E216" s="3">
        <f>B216/(B216+C216)</f>
        <v>0.44896597731821214</v>
      </c>
      <c r="F216" s="3">
        <f>E216*K216 + 0.366*(1 - K216)</f>
        <v>0.44896597731821208</v>
      </c>
      <c r="G216" t="str">
        <f>INDEX(Cards!$B:$B, MATCH(A216,Cards!$A:$A,0))</f>
        <v>Battle for Zendikar</v>
      </c>
      <c r="H216" t="str">
        <f>INDEX(Cards!$C:$C, MATCH(A216,Cards!$A:$A,0))</f>
        <v>U</v>
      </c>
      <c r="I216">
        <f>INDEX(Cards!$D:$D, MATCH(A216,Cards!$A:$A,0))</f>
        <v>1</v>
      </c>
      <c r="J216" t="str">
        <f>INDEX(Cards!$E:$E, MATCH(A216,Cards!$A:$A,0))</f>
        <v>Green</v>
      </c>
      <c r="K216">
        <f>INDEX(Data!$F:$F, MATCH(I216,Data!$A:$A,0))</f>
        <v>0.99999999999999978</v>
      </c>
    </row>
    <row r="217" spans="1:11" x14ac:dyDescent="0.25">
      <c r="A217" t="s">
        <v>74</v>
      </c>
      <c r="B217">
        <v>1910</v>
      </c>
      <c r="C217">
        <v>2456</v>
      </c>
      <c r="D217">
        <f>B217+C217</f>
        <v>4366</v>
      </c>
      <c r="E217" s="3">
        <f>B217/(B217+C217)</f>
        <v>0.43747136967475952</v>
      </c>
      <c r="F217" s="3">
        <f>E217*K217 + 0.366*(1 - K217)</f>
        <v>0.43646643390147027</v>
      </c>
      <c r="G217" t="str">
        <f>INDEX(Cards!$B:$B, MATCH(A217,Cards!$A:$A,0))</f>
        <v>Battle for Zendikar</v>
      </c>
      <c r="H217" t="str">
        <f>INDEX(Cards!$C:$C, MATCH(A217,Cards!$A:$A,0))</f>
        <v>C</v>
      </c>
      <c r="I217">
        <f>INDEX(Cards!$D:$D, MATCH(A217,Cards!$A:$A,0))</f>
        <v>3</v>
      </c>
      <c r="J217" t="str">
        <f>INDEX(Cards!$E:$E, MATCH(A217,Cards!$A:$A,0))</f>
        <v>Black</v>
      </c>
      <c r="K217">
        <f>INDEX(Data!$F:$F, MATCH(I217,Data!$A:$A,0))</f>
        <v>0.98593932398578177</v>
      </c>
    </row>
    <row r="218" spans="1:11" x14ac:dyDescent="0.25">
      <c r="A218" t="s">
        <v>221</v>
      </c>
      <c r="B218">
        <v>1620</v>
      </c>
      <c r="C218">
        <v>2088</v>
      </c>
      <c r="D218">
        <f>B218+C218</f>
        <v>3708</v>
      </c>
      <c r="E218" s="3">
        <f>B218/(B218+C218)</f>
        <v>0.43689320388349512</v>
      </c>
      <c r="F218" s="3">
        <f>E218*K218 + 0.366*(1 - K218)</f>
        <v>0.43671746096913172</v>
      </c>
      <c r="G218" t="str">
        <f>INDEX(Cards!$B:$B, MATCH(A218,Cards!$A:$A,0))</f>
        <v>Battle for Zendikar</v>
      </c>
      <c r="H218" t="str">
        <f>INDEX(Cards!$C:$C, MATCH(A218,Cards!$A:$A,0))</f>
        <v>C</v>
      </c>
      <c r="I218">
        <f>INDEX(Cards!$D:$D, MATCH(A218,Cards!$A:$A,0))</f>
        <v>2</v>
      </c>
      <c r="J218" t="str">
        <f>INDEX(Cards!$E:$E, MATCH(A218,Cards!$A:$A,0))</f>
        <v>Black</v>
      </c>
      <c r="K218">
        <f>INDEX(Data!$F:$F, MATCH(I218,Data!$A:$A,0))</f>
        <v>0.99752101887435873</v>
      </c>
    </row>
    <row r="219" spans="1:11" x14ac:dyDescent="0.25">
      <c r="A219" t="s">
        <v>157</v>
      </c>
      <c r="B219">
        <v>1113</v>
      </c>
      <c r="C219">
        <v>1464</v>
      </c>
      <c r="D219">
        <f>B219+C219</f>
        <v>2577</v>
      </c>
      <c r="E219" s="3">
        <f>B219/(B219+C219)</f>
        <v>0.43189755529685681</v>
      </c>
      <c r="F219" s="3">
        <f>E219*K219 + 0.366*(1 - K219)</f>
        <v>0.43173419650104999</v>
      </c>
      <c r="G219" t="str">
        <f>INDEX(Cards!$B:$B, MATCH(A219,Cards!$A:$A,0))</f>
        <v>Battle for Zendikar</v>
      </c>
      <c r="H219" t="str">
        <f>INDEX(Cards!$C:$C, MATCH(A219,Cards!$A:$A,0))</f>
        <v>U</v>
      </c>
      <c r="I219">
        <f>INDEX(Cards!$D:$D, MATCH(A219,Cards!$A:$A,0))</f>
        <v>2</v>
      </c>
      <c r="J219" t="str">
        <f>INDEX(Cards!$E:$E, MATCH(A219,Cards!$A:$A,0))</f>
        <v>Green</v>
      </c>
      <c r="K219">
        <f>INDEX(Data!$F:$F, MATCH(I219,Data!$A:$A,0))</f>
        <v>0.99752101887435873</v>
      </c>
    </row>
    <row r="220" spans="1:11" x14ac:dyDescent="0.25">
      <c r="A220" t="s">
        <v>151</v>
      </c>
      <c r="B220">
        <v>1042</v>
      </c>
      <c r="C220">
        <v>1433</v>
      </c>
      <c r="D220">
        <f>B220+C220</f>
        <v>2475</v>
      </c>
      <c r="E220" s="3">
        <f>B220/(B220+C220)</f>
        <v>0.421010101010101</v>
      </c>
      <c r="F220" s="3">
        <f>E220*K220 + 0.366*(1 - K220)</f>
        <v>0.42101010101010095</v>
      </c>
      <c r="G220" t="str">
        <f>INDEX(Cards!$B:$B, MATCH(A220,Cards!$A:$A,0))</f>
        <v>Battle for Zendikar</v>
      </c>
      <c r="H220" t="str">
        <f>INDEX(Cards!$C:$C, MATCH(A220,Cards!$A:$A,0))</f>
        <v>U</v>
      </c>
      <c r="I220">
        <f>INDEX(Cards!$D:$D, MATCH(A220,Cards!$A:$A,0))</f>
        <v>1</v>
      </c>
      <c r="J220" t="str">
        <f>INDEX(Cards!$E:$E, MATCH(A220,Cards!$A:$A,0))</f>
        <v>Green</v>
      </c>
      <c r="K220">
        <f>INDEX(Data!$F:$F, MATCH(I220,Data!$A:$A,0))</f>
        <v>0.99999999999999978</v>
      </c>
    </row>
    <row r="221" spans="1:11" x14ac:dyDescent="0.25">
      <c r="A221" t="s">
        <v>282</v>
      </c>
      <c r="B221">
        <v>1328</v>
      </c>
      <c r="C221">
        <v>1830</v>
      </c>
      <c r="D221">
        <f>B221+C221</f>
        <v>3158</v>
      </c>
      <c r="E221" s="3">
        <f>B221/(B221+C221)</f>
        <v>0.42051931602279924</v>
      </c>
      <c r="F221" s="3">
        <f>E221*K221 + 0.366*(1 - K221)</f>
        <v>0.42051931602279918</v>
      </c>
      <c r="G221" t="str">
        <f>INDEX(Cards!$B:$B, MATCH(A221,Cards!$A:$A,0))</f>
        <v>Battle for Zendikar</v>
      </c>
      <c r="H221" t="str">
        <f>INDEX(Cards!$C:$C, MATCH(A221,Cards!$A:$A,0))</f>
        <v>C</v>
      </c>
      <c r="I221">
        <f>INDEX(Cards!$D:$D, MATCH(A221,Cards!$A:$A,0))</f>
        <v>1</v>
      </c>
      <c r="J221" t="str">
        <f>INDEX(Cards!$E:$E, MATCH(A221,Cards!$A:$A,0))</f>
        <v>Red</v>
      </c>
      <c r="K221">
        <f>INDEX(Data!$F:$F, MATCH(I221,Data!$A:$A,0))</f>
        <v>0.99999999999999978</v>
      </c>
    </row>
    <row r="222" spans="1:11" x14ac:dyDescent="0.25">
      <c r="A222" t="s">
        <v>293</v>
      </c>
      <c r="B222">
        <v>272</v>
      </c>
      <c r="C222">
        <v>384</v>
      </c>
      <c r="D222">
        <f>B222+C222</f>
        <v>656</v>
      </c>
      <c r="E222" s="3">
        <f>B222/(B222+C222)</f>
        <v>0.41463414634146339</v>
      </c>
      <c r="F222" s="3">
        <f>E222*K222 + 0.366*(1 - K222)</f>
        <v>0.41235429115823669</v>
      </c>
      <c r="G222" t="str">
        <f>INDEX(Cards!$B:$B, MATCH(A222,Cards!$A:$A,0))</f>
        <v>Battle for Zendikar</v>
      </c>
      <c r="H222" t="str">
        <f>INDEX(Cards!$C:$C, MATCH(A222,Cards!$A:$A,0))</f>
        <v>C</v>
      </c>
      <c r="I222">
        <f>INDEX(Cards!$D:$D, MATCH(A222,Cards!$A:$A,0))</f>
        <v>4</v>
      </c>
      <c r="J222" t="str">
        <f>INDEX(Cards!$E:$E, MATCH(A222,Cards!$A:$A,0))</f>
        <v>Green</v>
      </c>
      <c r="K222">
        <f>INDEX(Data!$F:$F, MATCH(I222,Data!$A:$A,0))</f>
        <v>0.95312233575110483</v>
      </c>
    </row>
    <row r="223" spans="1:11" x14ac:dyDescent="0.25">
      <c r="A223" t="s">
        <v>283</v>
      </c>
      <c r="B223">
        <v>690</v>
      </c>
      <c r="C223">
        <v>992</v>
      </c>
      <c r="D223">
        <f>B223+C223</f>
        <v>1682</v>
      </c>
      <c r="E223" s="3">
        <f>B223/(B223+C223)</f>
        <v>0.41022592152199761</v>
      </c>
      <c r="F223" s="3">
        <f>E223*K223 + 0.366*(1 - K223)</f>
        <v>0.41022592152199755</v>
      </c>
      <c r="G223" t="str">
        <f>INDEX(Cards!$B:$B, MATCH(A223,Cards!$A:$A,0))</f>
        <v>Battle for Zendikar</v>
      </c>
      <c r="H223" t="str">
        <f>INDEX(Cards!$C:$C, MATCH(A223,Cards!$A:$A,0))</f>
        <v>C</v>
      </c>
      <c r="I223">
        <f>INDEX(Cards!$D:$D, MATCH(A223,Cards!$A:$A,0))</f>
        <v>1</v>
      </c>
      <c r="J223">
        <f>INDEX(Cards!$E:$E, MATCH(A223,Cards!$A:$A,0))</f>
        <v>0</v>
      </c>
      <c r="K223">
        <f>INDEX(Data!$F:$F, MATCH(I223,Data!$A:$A,0))</f>
        <v>0.99999999999999978</v>
      </c>
    </row>
    <row r="224" spans="1:11" x14ac:dyDescent="0.25">
      <c r="A224" t="s">
        <v>183</v>
      </c>
      <c r="B224">
        <v>904</v>
      </c>
      <c r="C224">
        <v>1302</v>
      </c>
      <c r="D224">
        <f>B224+C224</f>
        <v>2206</v>
      </c>
      <c r="E224" s="3">
        <f>B224/(B224+C224)</f>
        <v>0.4097914777878513</v>
      </c>
      <c r="F224" s="3">
        <f>E224*K224 + 0.366*(1 - K224)</f>
        <v>0.40968291954095132</v>
      </c>
      <c r="G224" t="str">
        <f>INDEX(Cards!$B:$B, MATCH(A224,Cards!$A:$A,0))</f>
        <v>Battle for Zendikar</v>
      </c>
      <c r="H224" t="str">
        <f>INDEX(Cards!$C:$C, MATCH(A224,Cards!$A:$A,0))</f>
        <v>C</v>
      </c>
      <c r="I224">
        <f>INDEX(Cards!$D:$D, MATCH(A224,Cards!$A:$A,0))</f>
        <v>2</v>
      </c>
      <c r="J224" t="str">
        <f>INDEX(Cards!$E:$E, MATCH(A224,Cards!$A:$A,0))</f>
        <v>Red</v>
      </c>
      <c r="K224">
        <f>INDEX(Data!$F:$F, MATCH(I224,Data!$A:$A,0))</f>
        <v>0.99752101887435873</v>
      </c>
    </row>
    <row r="225" spans="1:11" x14ac:dyDescent="0.25">
      <c r="A225" t="s">
        <v>291</v>
      </c>
      <c r="B225">
        <v>171</v>
      </c>
      <c r="C225">
        <v>247</v>
      </c>
      <c r="D225">
        <f>B225+C225</f>
        <v>418</v>
      </c>
      <c r="E225" s="3">
        <f>B225/(B225+C225)</f>
        <v>0.40909090909090912</v>
      </c>
      <c r="F225" s="3">
        <f>E225*K225 + 0.366*(1 - K225)</f>
        <v>0.40707090792236583</v>
      </c>
      <c r="G225" t="str">
        <f>INDEX(Cards!$B:$B, MATCH(A225,Cards!$A:$A,0))</f>
        <v>Battle for Zendikar</v>
      </c>
      <c r="H225" t="str">
        <f>INDEX(Cards!$C:$C, MATCH(A225,Cards!$A:$A,0))</f>
        <v>C</v>
      </c>
      <c r="I225">
        <f>INDEX(Cards!$D:$D, MATCH(A225,Cards!$A:$A,0))</f>
        <v>4</v>
      </c>
      <c r="J225" t="str">
        <f>INDEX(Cards!$E:$E, MATCH(A225,Cards!$A:$A,0))</f>
        <v>Red</v>
      </c>
      <c r="K225">
        <f>INDEX(Data!$F:$F, MATCH(I225,Data!$A:$A,0))</f>
        <v>0.95312233575110483</v>
      </c>
    </row>
    <row r="226" spans="1:11" x14ac:dyDescent="0.25">
      <c r="A226" t="s">
        <v>182</v>
      </c>
      <c r="B226">
        <v>1060</v>
      </c>
      <c r="C226">
        <v>1652</v>
      </c>
      <c r="D226">
        <f>B226+C226</f>
        <v>2712</v>
      </c>
      <c r="E226" s="3">
        <f>B226/(B226+C226)</f>
        <v>0.39085545722713866</v>
      </c>
      <c r="F226" s="3">
        <f>E226*K226 + 0.366*(1 - K226)</f>
        <v>0.3908554572271386</v>
      </c>
      <c r="G226" t="str">
        <f>INDEX(Cards!$B:$B, MATCH(A226,Cards!$A:$A,0))</f>
        <v>Battle for Zendikar</v>
      </c>
      <c r="H226" t="str">
        <f>INDEX(Cards!$C:$C, MATCH(A226,Cards!$A:$A,0))</f>
        <v>C</v>
      </c>
      <c r="I226">
        <f>INDEX(Cards!$D:$D, MATCH(A226,Cards!$A:$A,0))</f>
        <v>1</v>
      </c>
      <c r="J226" t="str">
        <f>INDEX(Cards!$E:$E, MATCH(A226,Cards!$A:$A,0))</f>
        <v>White</v>
      </c>
      <c r="K226">
        <f>INDEX(Data!$F:$F, MATCH(I226,Data!$A:$A,0))</f>
        <v>0.99999999999999978</v>
      </c>
    </row>
    <row r="227" spans="1:11" x14ac:dyDescent="0.25">
      <c r="A227" t="s">
        <v>296</v>
      </c>
      <c r="B227">
        <v>9</v>
      </c>
      <c r="C227">
        <v>16</v>
      </c>
      <c r="D227">
        <f>B227+C227</f>
        <v>25</v>
      </c>
      <c r="E227" s="3">
        <f>B227/(B227+C227)</f>
        <v>0.36</v>
      </c>
      <c r="F227" s="3">
        <f>E227*K227 + 0.366*(1 - K227)</f>
        <v>0.36028126598549337</v>
      </c>
      <c r="G227" t="str">
        <f>INDEX(Cards!$B:$B, MATCH(A227,Cards!$A:$A,0))</f>
        <v>Battle for Zendikar</v>
      </c>
      <c r="H227" t="str">
        <f>INDEX(Cards!$C:$C, MATCH(A227,Cards!$A:$A,0))</f>
        <v>U</v>
      </c>
      <c r="I227">
        <f>INDEX(Cards!$D:$D, MATCH(A227,Cards!$A:$A,0))</f>
        <v>4</v>
      </c>
      <c r="J227">
        <f>INDEX(Cards!$E:$E, MATCH(A227,Cards!$A:$A,0))</f>
        <v>0</v>
      </c>
      <c r="K227">
        <f>INDEX(Data!$F:$F, MATCH(I227,Data!$A:$A,0))</f>
        <v>0.95312233575110483</v>
      </c>
    </row>
    <row r="228" spans="1:11" x14ac:dyDescent="0.25">
      <c r="A228" t="s">
        <v>277</v>
      </c>
      <c r="B228">
        <v>560</v>
      </c>
      <c r="C228">
        <v>999</v>
      </c>
      <c r="D228">
        <f>B228+C228</f>
        <v>1559</v>
      </c>
      <c r="E228" s="3">
        <f>B228/(B228+C228)</f>
        <v>0.35920461834509299</v>
      </c>
      <c r="F228" s="3">
        <f>E228*K228 + 0.366*(1 - K228)</f>
        <v>0.35930016600493558</v>
      </c>
      <c r="G228" t="str">
        <f>INDEX(Cards!$B:$B, MATCH(A228,Cards!$A:$A,0))</f>
        <v>Battle for Zendikar</v>
      </c>
      <c r="H228" t="str">
        <f>INDEX(Cards!$C:$C, MATCH(A228,Cards!$A:$A,0))</f>
        <v>U</v>
      </c>
      <c r="I228">
        <f>INDEX(Cards!$D:$D, MATCH(A228,Cards!$A:$A,0))</f>
        <v>3</v>
      </c>
      <c r="J228" t="str">
        <f>INDEX(Cards!$E:$E, MATCH(A228,Cards!$A:$A,0))</f>
        <v>Blue</v>
      </c>
      <c r="K228">
        <f>INDEX(Data!$F:$F, MATCH(I228,Data!$A:$A,0))</f>
        <v>0.98593932398578177</v>
      </c>
    </row>
    <row r="229" spans="1:11" x14ac:dyDescent="0.25">
      <c r="E229" s="3"/>
      <c r="F229" s="3"/>
    </row>
    <row r="230" spans="1:11" x14ac:dyDescent="0.25">
      <c r="E230" s="3"/>
      <c r="F230" s="3"/>
    </row>
    <row r="231" spans="1:11" x14ac:dyDescent="0.25">
      <c r="E231" s="3"/>
      <c r="F231" s="3"/>
    </row>
    <row r="232" spans="1:11" x14ac:dyDescent="0.25">
      <c r="E232" s="3"/>
      <c r="F232" s="3"/>
    </row>
    <row r="233" spans="1:11" x14ac:dyDescent="0.25">
      <c r="E233" s="3"/>
      <c r="F233" s="3"/>
    </row>
    <row r="234" spans="1:11" x14ac:dyDescent="0.25">
      <c r="E234" s="3"/>
      <c r="F234" s="3"/>
    </row>
    <row r="235" spans="1:11" x14ac:dyDescent="0.25">
      <c r="E235" s="3"/>
      <c r="F235" s="3"/>
    </row>
    <row r="236" spans="1:11" x14ac:dyDescent="0.25">
      <c r="E236" s="3"/>
      <c r="F236" s="3"/>
    </row>
    <row r="237" spans="1:11" x14ac:dyDescent="0.25">
      <c r="E237" s="3"/>
      <c r="F237" s="3"/>
    </row>
    <row r="238" spans="1:11" x14ac:dyDescent="0.25">
      <c r="E238" s="3"/>
      <c r="F238" s="3"/>
    </row>
    <row r="239" spans="1:11" x14ac:dyDescent="0.25">
      <c r="E239" s="3"/>
      <c r="F239" s="3"/>
    </row>
    <row r="240" spans="1:11" x14ac:dyDescent="0.25">
      <c r="E240" s="3"/>
      <c r="F240" s="3"/>
    </row>
    <row r="241" spans="5:6" x14ac:dyDescent="0.25">
      <c r="E241" s="3"/>
      <c r="F241" s="3"/>
    </row>
    <row r="242" spans="5:6" x14ac:dyDescent="0.25">
      <c r="E242" s="3"/>
      <c r="F242" s="3"/>
    </row>
    <row r="243" spans="5:6" x14ac:dyDescent="0.25">
      <c r="E243" s="3"/>
      <c r="F243" s="3"/>
    </row>
    <row r="244" spans="5:6" x14ac:dyDescent="0.25">
      <c r="E244" s="3"/>
      <c r="F244" s="3"/>
    </row>
    <row r="245" spans="5:6" x14ac:dyDescent="0.25">
      <c r="E245" s="3"/>
      <c r="F245" s="3"/>
    </row>
    <row r="246" spans="5:6" x14ac:dyDescent="0.25">
      <c r="E246" s="3"/>
      <c r="F246" s="3"/>
    </row>
    <row r="247" spans="5:6" x14ac:dyDescent="0.25">
      <c r="E247" s="3"/>
      <c r="F247" s="3"/>
    </row>
    <row r="248" spans="5:6" x14ac:dyDescent="0.25">
      <c r="E248" s="3"/>
      <c r="F248" s="3"/>
    </row>
    <row r="249" spans="5:6" x14ac:dyDescent="0.25">
      <c r="E249" s="3"/>
      <c r="F249" s="3"/>
    </row>
    <row r="250" spans="5:6" x14ac:dyDescent="0.25">
      <c r="E250" s="3"/>
      <c r="F250" s="3"/>
    </row>
    <row r="251" spans="5:6" x14ac:dyDescent="0.25">
      <c r="E251" s="3"/>
      <c r="F251" s="3"/>
    </row>
    <row r="252" spans="5:6" x14ac:dyDescent="0.25">
      <c r="E252" s="3"/>
      <c r="F252" s="3"/>
    </row>
    <row r="253" spans="5:6" x14ac:dyDescent="0.25">
      <c r="E253" s="3"/>
      <c r="F253" s="3"/>
    </row>
    <row r="254" spans="5:6" x14ac:dyDescent="0.25">
      <c r="E254" s="3"/>
      <c r="F254" s="3"/>
    </row>
    <row r="255" spans="5:6" x14ac:dyDescent="0.25">
      <c r="E255" s="3"/>
      <c r="F255" s="3"/>
    </row>
    <row r="256" spans="5:6" x14ac:dyDescent="0.25">
      <c r="E256" s="3"/>
      <c r="F256" s="3"/>
    </row>
    <row r="257" spans="5:6" x14ac:dyDescent="0.25">
      <c r="E257" s="3"/>
      <c r="F257" s="3"/>
    </row>
    <row r="258" spans="5:6" x14ac:dyDescent="0.25">
      <c r="E258" s="3"/>
      <c r="F258" s="3"/>
    </row>
    <row r="259" spans="5:6" x14ac:dyDescent="0.25">
      <c r="E259" s="3"/>
      <c r="F259" s="3"/>
    </row>
    <row r="260" spans="5:6" x14ac:dyDescent="0.25">
      <c r="E260" s="3"/>
      <c r="F260" s="3"/>
    </row>
    <row r="261" spans="5:6" x14ac:dyDescent="0.25">
      <c r="E261" s="3"/>
      <c r="F261" s="3"/>
    </row>
    <row r="262" spans="5:6" x14ac:dyDescent="0.25">
      <c r="E262" s="3"/>
      <c r="F262" s="3"/>
    </row>
    <row r="263" spans="5:6" x14ac:dyDescent="0.25">
      <c r="E263" s="3"/>
      <c r="F263" s="3"/>
    </row>
    <row r="264" spans="5:6" x14ac:dyDescent="0.25">
      <c r="E264" s="3"/>
      <c r="F264" s="3"/>
    </row>
    <row r="265" spans="5:6" x14ac:dyDescent="0.25">
      <c r="E265" s="3"/>
      <c r="F265" s="3"/>
    </row>
    <row r="266" spans="5:6" x14ac:dyDescent="0.25">
      <c r="E266" s="3"/>
      <c r="F266" s="3"/>
    </row>
    <row r="267" spans="5:6" x14ac:dyDescent="0.25">
      <c r="E267" s="3"/>
      <c r="F267" s="3"/>
    </row>
    <row r="268" spans="5:6" x14ac:dyDescent="0.25">
      <c r="E268" s="3"/>
      <c r="F268" s="3"/>
    </row>
    <row r="269" spans="5:6" x14ac:dyDescent="0.25">
      <c r="E269" s="3"/>
      <c r="F269" s="3"/>
    </row>
    <row r="270" spans="5:6" x14ac:dyDescent="0.25">
      <c r="E270" s="3"/>
      <c r="F270" s="3"/>
    </row>
    <row r="271" spans="5:6" x14ac:dyDescent="0.25">
      <c r="E271" s="3"/>
      <c r="F271" s="3"/>
    </row>
    <row r="272" spans="5:6" x14ac:dyDescent="0.25">
      <c r="E272" s="3"/>
      <c r="F272" s="3"/>
    </row>
    <row r="273" spans="5:6" x14ac:dyDescent="0.25">
      <c r="E273" s="3"/>
      <c r="F273" s="3"/>
    </row>
    <row r="274" spans="5:6" x14ac:dyDescent="0.25">
      <c r="E274" s="3"/>
      <c r="F274" s="3"/>
    </row>
    <row r="275" spans="5:6" x14ac:dyDescent="0.25">
      <c r="E275" s="3"/>
      <c r="F275" s="3"/>
    </row>
    <row r="276" spans="5:6" x14ac:dyDescent="0.25">
      <c r="E276" s="3"/>
      <c r="F276" s="3"/>
    </row>
    <row r="277" spans="5:6" x14ac:dyDescent="0.25">
      <c r="E277" s="3"/>
      <c r="F277" s="3"/>
    </row>
    <row r="278" spans="5:6" x14ac:dyDescent="0.25">
      <c r="E278" s="3"/>
      <c r="F278" s="3"/>
    </row>
    <row r="279" spans="5:6" x14ac:dyDescent="0.25">
      <c r="E279" s="3"/>
      <c r="F279" s="3"/>
    </row>
    <row r="280" spans="5:6" x14ac:dyDescent="0.25">
      <c r="E280" s="3"/>
      <c r="F280" s="3"/>
    </row>
    <row r="281" spans="5:6" x14ac:dyDescent="0.25">
      <c r="E281" s="3"/>
      <c r="F281" s="3"/>
    </row>
    <row r="282" spans="5:6" x14ac:dyDescent="0.25">
      <c r="E282" s="3"/>
      <c r="F282" s="3"/>
    </row>
    <row r="283" spans="5:6" x14ac:dyDescent="0.25">
      <c r="E283" s="3"/>
      <c r="F283" s="3"/>
    </row>
    <row r="284" spans="5:6" x14ac:dyDescent="0.25">
      <c r="E284" s="3"/>
      <c r="F284" s="3"/>
    </row>
    <row r="285" spans="5:6" x14ac:dyDescent="0.25">
      <c r="E285" s="3"/>
      <c r="F285" s="3"/>
    </row>
    <row r="286" spans="5:6" x14ac:dyDescent="0.25">
      <c r="E286" s="3"/>
      <c r="F286" s="3"/>
    </row>
    <row r="287" spans="5:6" x14ac:dyDescent="0.25">
      <c r="E287" s="3"/>
      <c r="F287" s="3"/>
    </row>
    <row r="288" spans="5:6" x14ac:dyDescent="0.25">
      <c r="E288" s="3"/>
      <c r="F288" s="3"/>
    </row>
    <row r="289" spans="5:6" x14ac:dyDescent="0.25">
      <c r="E289" s="3"/>
      <c r="F289" s="3"/>
    </row>
    <row r="290" spans="5:6" x14ac:dyDescent="0.25">
      <c r="E290" s="3"/>
      <c r="F290" s="3"/>
    </row>
    <row r="291" spans="5:6" x14ac:dyDescent="0.25">
      <c r="E291" s="3"/>
      <c r="F291" s="3"/>
    </row>
    <row r="292" spans="5:6" x14ac:dyDescent="0.25">
      <c r="E292" s="3"/>
      <c r="F292" s="3"/>
    </row>
    <row r="293" spans="5:6" x14ac:dyDescent="0.25">
      <c r="E293" s="3"/>
      <c r="F293" s="3"/>
    </row>
    <row r="294" spans="5:6" x14ac:dyDescent="0.25">
      <c r="E294" s="3"/>
      <c r="F294" s="3"/>
    </row>
    <row r="295" spans="5:6" x14ac:dyDescent="0.25">
      <c r="E295" s="3"/>
      <c r="F295" s="3"/>
    </row>
    <row r="296" spans="5:6" x14ac:dyDescent="0.25">
      <c r="E296" s="3"/>
      <c r="F296" s="3"/>
    </row>
    <row r="297" spans="5:6" x14ac:dyDescent="0.25">
      <c r="E297" s="3"/>
      <c r="F297" s="3"/>
    </row>
    <row r="298" spans="5:6" x14ac:dyDescent="0.25">
      <c r="E298" s="3"/>
      <c r="F298" s="3"/>
    </row>
    <row r="299" spans="5:6" x14ac:dyDescent="0.25">
      <c r="E299" s="3"/>
      <c r="F299" s="3"/>
    </row>
    <row r="300" spans="5:6" x14ac:dyDescent="0.25">
      <c r="E300" s="3"/>
      <c r="F300" s="3"/>
    </row>
    <row r="301" spans="5:6" x14ac:dyDescent="0.25">
      <c r="E301" s="3"/>
      <c r="F301" s="3"/>
    </row>
    <row r="302" spans="5:6" x14ac:dyDescent="0.25">
      <c r="E302" s="3"/>
      <c r="F302" s="3"/>
    </row>
    <row r="303" spans="5:6" x14ac:dyDescent="0.25">
      <c r="E303" s="3"/>
      <c r="F303" s="3"/>
    </row>
    <row r="304" spans="5:6" x14ac:dyDescent="0.25">
      <c r="E304" s="3"/>
      <c r="F304" s="3"/>
    </row>
    <row r="305" spans="5:6" x14ac:dyDescent="0.25">
      <c r="E305" s="3"/>
      <c r="F305" s="3"/>
    </row>
    <row r="306" spans="5:6" x14ac:dyDescent="0.25">
      <c r="E306" s="3"/>
      <c r="F306" s="3"/>
    </row>
    <row r="307" spans="5:6" x14ac:dyDescent="0.25">
      <c r="E307" s="3"/>
      <c r="F307" s="3"/>
    </row>
    <row r="308" spans="5:6" x14ac:dyDescent="0.25">
      <c r="E308" s="3"/>
      <c r="F308" s="3"/>
    </row>
    <row r="309" spans="5:6" x14ac:dyDescent="0.25">
      <c r="E309" s="3"/>
      <c r="F309" s="3"/>
    </row>
    <row r="310" spans="5:6" x14ac:dyDescent="0.25">
      <c r="E310" s="3"/>
      <c r="F310" s="3"/>
    </row>
    <row r="311" spans="5:6" x14ac:dyDescent="0.25">
      <c r="E311" s="3"/>
      <c r="F311" s="3"/>
    </row>
    <row r="312" spans="5:6" x14ac:dyDescent="0.25">
      <c r="E312" s="3"/>
      <c r="F312" s="3"/>
    </row>
    <row r="313" spans="5:6" x14ac:dyDescent="0.25">
      <c r="E313" s="3"/>
      <c r="F313" s="3"/>
    </row>
    <row r="314" spans="5:6" x14ac:dyDescent="0.25">
      <c r="E314" s="3"/>
      <c r="F314" s="3"/>
    </row>
    <row r="315" spans="5:6" x14ac:dyDescent="0.25">
      <c r="E315" s="3"/>
      <c r="F315" s="3"/>
    </row>
    <row r="316" spans="5:6" x14ac:dyDescent="0.25">
      <c r="E316" s="3"/>
      <c r="F316" s="3"/>
    </row>
    <row r="317" spans="5:6" x14ac:dyDescent="0.25">
      <c r="E317" s="3"/>
      <c r="F317" s="3"/>
    </row>
    <row r="318" spans="5:6" x14ac:dyDescent="0.25">
      <c r="E318" s="3"/>
      <c r="F318" s="3"/>
    </row>
    <row r="319" spans="5:6" x14ac:dyDescent="0.25">
      <c r="E319" s="3"/>
      <c r="F319" s="3"/>
    </row>
    <row r="320" spans="5:6" x14ac:dyDescent="0.25">
      <c r="E320" s="3"/>
      <c r="F320" s="3"/>
    </row>
    <row r="321" spans="5:6" x14ac:dyDescent="0.25">
      <c r="E321" s="3"/>
      <c r="F321" s="3"/>
    </row>
    <row r="322" spans="5:6" x14ac:dyDescent="0.25">
      <c r="E322" s="3"/>
      <c r="F322" s="3"/>
    </row>
    <row r="323" spans="5:6" x14ac:dyDescent="0.25">
      <c r="E323" s="3"/>
      <c r="F323" s="3"/>
    </row>
    <row r="324" spans="5:6" x14ac:dyDescent="0.25">
      <c r="E324" s="3"/>
      <c r="F324" s="3"/>
    </row>
    <row r="325" spans="5:6" x14ac:dyDescent="0.25">
      <c r="E325" s="3"/>
      <c r="F325" s="3"/>
    </row>
    <row r="326" spans="5:6" x14ac:dyDescent="0.25">
      <c r="E326" s="3"/>
      <c r="F326" s="3"/>
    </row>
    <row r="327" spans="5:6" x14ac:dyDescent="0.25">
      <c r="E327" s="3"/>
      <c r="F327" s="3"/>
    </row>
    <row r="328" spans="5:6" x14ac:dyDescent="0.25">
      <c r="E328" s="3"/>
      <c r="F328" s="3"/>
    </row>
    <row r="329" spans="5:6" x14ac:dyDescent="0.25">
      <c r="E329" s="3"/>
      <c r="F329" s="3"/>
    </row>
    <row r="330" spans="5:6" x14ac:dyDescent="0.25">
      <c r="E330" s="3"/>
      <c r="F330" s="3"/>
    </row>
    <row r="331" spans="5:6" x14ac:dyDescent="0.25">
      <c r="E331" s="3"/>
      <c r="F331" s="3"/>
    </row>
    <row r="332" spans="5:6" x14ac:dyDescent="0.25">
      <c r="E332" s="3"/>
      <c r="F332" s="3"/>
    </row>
    <row r="333" spans="5:6" x14ac:dyDescent="0.25">
      <c r="E333" s="3"/>
      <c r="F333" s="3"/>
    </row>
    <row r="334" spans="5:6" x14ac:dyDescent="0.25">
      <c r="E334" s="3"/>
      <c r="F334" s="3"/>
    </row>
    <row r="335" spans="5:6" x14ac:dyDescent="0.25">
      <c r="E335" s="3"/>
      <c r="F335" s="3"/>
    </row>
    <row r="336" spans="5:6" x14ac:dyDescent="0.25">
      <c r="E336" s="3"/>
      <c r="F336" s="3"/>
    </row>
    <row r="337" spans="5:6" x14ac:dyDescent="0.25">
      <c r="E337" s="3"/>
      <c r="F337" s="3"/>
    </row>
    <row r="338" spans="5:6" x14ac:dyDescent="0.25">
      <c r="E338" s="3"/>
      <c r="F338" s="3"/>
    </row>
    <row r="339" spans="5:6" x14ac:dyDescent="0.25">
      <c r="E339" s="3"/>
      <c r="F339" s="3"/>
    </row>
    <row r="340" spans="5:6" x14ac:dyDescent="0.25">
      <c r="E340" s="3"/>
      <c r="F340" s="3"/>
    </row>
    <row r="341" spans="5:6" x14ac:dyDescent="0.25">
      <c r="E341" s="3"/>
      <c r="F341" s="3"/>
    </row>
    <row r="342" spans="5:6" x14ac:dyDescent="0.25">
      <c r="E342" s="3"/>
      <c r="F342" s="3"/>
    </row>
    <row r="343" spans="5:6" x14ac:dyDescent="0.25">
      <c r="E343" s="3"/>
      <c r="F343" s="3"/>
    </row>
    <row r="344" spans="5:6" x14ac:dyDescent="0.25">
      <c r="E344" s="3"/>
      <c r="F344" s="3"/>
    </row>
    <row r="345" spans="5:6" x14ac:dyDescent="0.25">
      <c r="E345" s="3"/>
      <c r="F345" s="3"/>
    </row>
    <row r="346" spans="5:6" x14ac:dyDescent="0.25">
      <c r="E346" s="3"/>
      <c r="F346" s="3"/>
    </row>
    <row r="347" spans="5:6" x14ac:dyDescent="0.25">
      <c r="E347" s="3"/>
      <c r="F347" s="3"/>
    </row>
    <row r="348" spans="5:6" x14ac:dyDescent="0.25">
      <c r="E348" s="3"/>
      <c r="F348" s="3"/>
    </row>
    <row r="349" spans="5:6" x14ac:dyDescent="0.25">
      <c r="E349" s="3"/>
      <c r="F349" s="3"/>
    </row>
    <row r="350" spans="5:6" x14ac:dyDescent="0.25">
      <c r="E350" s="3"/>
      <c r="F350" s="3"/>
    </row>
    <row r="351" spans="5:6" x14ac:dyDescent="0.25">
      <c r="E351" s="3"/>
      <c r="F351" s="3"/>
    </row>
    <row r="352" spans="5:6" x14ac:dyDescent="0.25">
      <c r="E352" s="3"/>
      <c r="F352" s="3"/>
    </row>
    <row r="353" spans="5:6" x14ac:dyDescent="0.25">
      <c r="E353" s="3"/>
      <c r="F353" s="3"/>
    </row>
    <row r="354" spans="5:6" x14ac:dyDescent="0.25">
      <c r="E354" s="3"/>
      <c r="F354" s="3"/>
    </row>
    <row r="355" spans="5:6" x14ac:dyDescent="0.25">
      <c r="E355" s="3"/>
      <c r="F355" s="3"/>
    </row>
    <row r="356" spans="5:6" x14ac:dyDescent="0.25">
      <c r="E356" s="3"/>
      <c r="F356" s="3"/>
    </row>
    <row r="357" spans="5:6" x14ac:dyDescent="0.25">
      <c r="E357" s="3"/>
      <c r="F357" s="3"/>
    </row>
    <row r="358" spans="5:6" x14ac:dyDescent="0.25">
      <c r="E358" s="3"/>
      <c r="F358" s="3"/>
    </row>
    <row r="359" spans="5:6" x14ac:dyDescent="0.25">
      <c r="E359" s="3"/>
      <c r="F359" s="3"/>
    </row>
    <row r="360" spans="5:6" x14ac:dyDescent="0.25">
      <c r="E360" s="3"/>
      <c r="F360" s="3"/>
    </row>
    <row r="361" spans="5:6" x14ac:dyDescent="0.25">
      <c r="E361" s="3"/>
      <c r="F361" s="3"/>
    </row>
    <row r="362" spans="5:6" x14ac:dyDescent="0.25">
      <c r="E362" s="3"/>
      <c r="F362" s="3"/>
    </row>
    <row r="363" spans="5:6" x14ac:dyDescent="0.25">
      <c r="E363" s="3"/>
      <c r="F363" s="3"/>
    </row>
    <row r="364" spans="5:6" x14ac:dyDescent="0.25">
      <c r="E364" s="3"/>
      <c r="F364" s="3"/>
    </row>
    <row r="365" spans="5:6" x14ac:dyDescent="0.25">
      <c r="E365" s="3"/>
      <c r="F365" s="3"/>
    </row>
    <row r="366" spans="5:6" x14ac:dyDescent="0.25">
      <c r="E366" s="3"/>
      <c r="F366" s="3"/>
    </row>
    <row r="367" spans="5:6" x14ac:dyDescent="0.25">
      <c r="E367" s="3"/>
      <c r="F367" s="3"/>
    </row>
    <row r="368" spans="5:6" x14ac:dyDescent="0.25">
      <c r="E368" s="3"/>
      <c r="F368" s="3"/>
    </row>
    <row r="369" spans="5:6" x14ac:dyDescent="0.25">
      <c r="E369" s="3"/>
      <c r="F369" s="3"/>
    </row>
    <row r="370" spans="5:6" x14ac:dyDescent="0.25">
      <c r="E370" s="3"/>
      <c r="F370" s="3"/>
    </row>
    <row r="371" spans="5:6" x14ac:dyDescent="0.25">
      <c r="E371" s="3"/>
      <c r="F371" s="3"/>
    </row>
    <row r="372" spans="5:6" x14ac:dyDescent="0.25">
      <c r="E372" s="3"/>
      <c r="F372" s="3"/>
    </row>
    <row r="373" spans="5:6" x14ac:dyDescent="0.25">
      <c r="E373" s="3"/>
      <c r="F373" s="3"/>
    </row>
    <row r="374" spans="5:6" x14ac:dyDescent="0.25">
      <c r="E374" s="3"/>
      <c r="F374" s="3"/>
    </row>
    <row r="375" spans="5:6" x14ac:dyDescent="0.25">
      <c r="E375" s="3"/>
      <c r="F375" s="3"/>
    </row>
    <row r="376" spans="5:6" x14ac:dyDescent="0.25">
      <c r="E376" s="3"/>
      <c r="F376" s="3"/>
    </row>
    <row r="377" spans="5:6" x14ac:dyDescent="0.25">
      <c r="E377" s="3"/>
      <c r="F377" s="3"/>
    </row>
    <row r="378" spans="5:6" x14ac:dyDescent="0.25">
      <c r="E378" s="3"/>
      <c r="F378" s="3"/>
    </row>
    <row r="379" spans="5:6" x14ac:dyDescent="0.25">
      <c r="E379" s="3"/>
      <c r="F379" s="3"/>
    </row>
    <row r="380" spans="5:6" x14ac:dyDescent="0.25">
      <c r="E380" s="3"/>
      <c r="F380" s="3"/>
    </row>
    <row r="381" spans="5:6" x14ac:dyDescent="0.25">
      <c r="E381" s="3"/>
      <c r="F381" s="3"/>
    </row>
    <row r="382" spans="5:6" x14ac:dyDescent="0.25">
      <c r="E382" s="3"/>
      <c r="F382" s="3"/>
    </row>
    <row r="383" spans="5:6" x14ac:dyDescent="0.25">
      <c r="E383" s="3"/>
      <c r="F383" s="3"/>
    </row>
    <row r="384" spans="5:6" x14ac:dyDescent="0.25">
      <c r="E384" s="3"/>
      <c r="F384" s="3"/>
    </row>
    <row r="385" spans="5:6" x14ac:dyDescent="0.25">
      <c r="E385" s="3"/>
      <c r="F385" s="3"/>
    </row>
    <row r="386" spans="5:6" x14ac:dyDescent="0.25">
      <c r="E386" s="3"/>
      <c r="F386" s="3"/>
    </row>
    <row r="387" spans="5:6" x14ac:dyDescent="0.25">
      <c r="E387" s="3"/>
      <c r="F387" s="3"/>
    </row>
    <row r="388" spans="5:6" x14ac:dyDescent="0.25">
      <c r="E388" s="3"/>
      <c r="F388" s="3"/>
    </row>
    <row r="389" spans="5:6" x14ac:dyDescent="0.25">
      <c r="E389" s="3"/>
      <c r="F389" s="3"/>
    </row>
    <row r="390" spans="5:6" x14ac:dyDescent="0.25">
      <c r="E390" s="3"/>
      <c r="F390" s="3"/>
    </row>
    <row r="391" spans="5:6" x14ac:dyDescent="0.25">
      <c r="E391" s="3"/>
      <c r="F391" s="3"/>
    </row>
    <row r="392" spans="5:6" x14ac:dyDescent="0.25">
      <c r="E392" s="3"/>
      <c r="F392" s="3"/>
    </row>
    <row r="393" spans="5:6" x14ac:dyDescent="0.25">
      <c r="E393" s="3"/>
      <c r="F393" s="3"/>
    </row>
    <row r="394" spans="5:6" x14ac:dyDescent="0.25">
      <c r="E394" s="3"/>
      <c r="F394" s="3"/>
    </row>
    <row r="395" spans="5:6" x14ac:dyDescent="0.25">
      <c r="E395" s="3"/>
      <c r="F395" s="3"/>
    </row>
    <row r="396" spans="5:6" x14ac:dyDescent="0.25">
      <c r="E396" s="3"/>
      <c r="F396" s="3"/>
    </row>
    <row r="397" spans="5:6" x14ac:dyDescent="0.25">
      <c r="E397" s="3"/>
      <c r="F397" s="3"/>
    </row>
    <row r="398" spans="5:6" x14ac:dyDescent="0.25">
      <c r="E398" s="3"/>
      <c r="F398" s="3"/>
    </row>
    <row r="399" spans="5:6" x14ac:dyDescent="0.25">
      <c r="E399" s="3"/>
      <c r="F399" s="3"/>
    </row>
    <row r="400" spans="5:6" x14ac:dyDescent="0.25">
      <c r="E400" s="3"/>
      <c r="F400" s="3"/>
    </row>
    <row r="401" spans="5:6" x14ac:dyDescent="0.25">
      <c r="E401" s="3"/>
      <c r="F401" s="3"/>
    </row>
    <row r="402" spans="5:6" x14ac:dyDescent="0.25">
      <c r="E402" s="3"/>
      <c r="F402" s="3"/>
    </row>
    <row r="403" spans="5:6" x14ac:dyDescent="0.25">
      <c r="E403" s="3"/>
      <c r="F403" s="3"/>
    </row>
    <row r="404" spans="5:6" x14ac:dyDescent="0.25">
      <c r="E404" s="3"/>
      <c r="F404" s="3"/>
    </row>
    <row r="405" spans="5:6" x14ac:dyDescent="0.25">
      <c r="E405" s="3"/>
      <c r="F405" s="3"/>
    </row>
    <row r="406" spans="5:6" x14ac:dyDescent="0.25">
      <c r="E406" s="3"/>
      <c r="F406" s="3"/>
    </row>
    <row r="407" spans="5:6" x14ac:dyDescent="0.25">
      <c r="E407" s="3"/>
      <c r="F407" s="3"/>
    </row>
    <row r="408" spans="5:6" x14ac:dyDescent="0.25">
      <c r="E408" s="3"/>
      <c r="F408" s="3"/>
    </row>
    <row r="409" spans="5:6" x14ac:dyDescent="0.25">
      <c r="E409" s="3"/>
      <c r="F409" s="3"/>
    </row>
    <row r="410" spans="5:6" x14ac:dyDescent="0.25">
      <c r="E410" s="3"/>
      <c r="F410" s="3"/>
    </row>
    <row r="411" spans="5:6" x14ac:dyDescent="0.25">
      <c r="E411" s="3"/>
      <c r="F411" s="3"/>
    </row>
    <row r="412" spans="5:6" x14ac:dyDescent="0.25">
      <c r="E412" s="3"/>
      <c r="F412" s="3"/>
    </row>
    <row r="413" spans="5:6" x14ac:dyDescent="0.25">
      <c r="E413" s="3"/>
      <c r="F413" s="3"/>
    </row>
    <row r="414" spans="5:6" x14ac:dyDescent="0.25">
      <c r="E414" s="3"/>
      <c r="F414" s="3"/>
    </row>
    <row r="415" spans="5:6" x14ac:dyDescent="0.25">
      <c r="E415" s="3"/>
      <c r="F415" s="3"/>
    </row>
    <row r="416" spans="5:6" x14ac:dyDescent="0.25">
      <c r="E416" s="3"/>
      <c r="F416" s="3"/>
    </row>
    <row r="417" spans="5:6" x14ac:dyDescent="0.25">
      <c r="E417" s="3"/>
      <c r="F417" s="3"/>
    </row>
    <row r="418" spans="5:6" x14ac:dyDescent="0.25">
      <c r="E418" s="3"/>
      <c r="F418" s="3"/>
    </row>
    <row r="419" spans="5:6" x14ac:dyDescent="0.25">
      <c r="E419" s="3"/>
      <c r="F419" s="3"/>
    </row>
    <row r="420" spans="5:6" x14ac:dyDescent="0.25">
      <c r="E420" s="3"/>
      <c r="F420" s="3"/>
    </row>
    <row r="421" spans="5:6" x14ac:dyDescent="0.25">
      <c r="E421" s="3"/>
      <c r="F421" s="3"/>
    </row>
    <row r="422" spans="5:6" x14ac:dyDescent="0.25">
      <c r="E422" s="3"/>
      <c r="F422" s="3"/>
    </row>
    <row r="423" spans="5:6" x14ac:dyDescent="0.25">
      <c r="E423" s="3"/>
      <c r="F423" s="3"/>
    </row>
    <row r="424" spans="5:6" x14ac:dyDescent="0.25">
      <c r="E424" s="3"/>
      <c r="F424" s="3"/>
    </row>
    <row r="425" spans="5:6" x14ac:dyDescent="0.25">
      <c r="E425" s="3"/>
      <c r="F425" s="3"/>
    </row>
    <row r="426" spans="5:6" x14ac:dyDescent="0.25">
      <c r="E426" s="3"/>
      <c r="F426" s="3"/>
    </row>
    <row r="427" spans="5:6" x14ac:dyDescent="0.25">
      <c r="E427" s="3"/>
      <c r="F427" s="3"/>
    </row>
    <row r="428" spans="5:6" x14ac:dyDescent="0.25">
      <c r="E428" s="3"/>
      <c r="F428" s="3"/>
    </row>
    <row r="429" spans="5:6" x14ac:dyDescent="0.25">
      <c r="E429" s="3"/>
      <c r="F429" s="3"/>
    </row>
    <row r="430" spans="5:6" x14ac:dyDescent="0.25">
      <c r="E430" s="3"/>
      <c r="F430" s="3"/>
    </row>
    <row r="431" spans="5:6" x14ac:dyDescent="0.25">
      <c r="E431" s="3"/>
      <c r="F431" s="3"/>
    </row>
    <row r="432" spans="5:6" x14ac:dyDescent="0.25">
      <c r="E432" s="3"/>
      <c r="F432" s="3"/>
    </row>
    <row r="433" spans="5:6" x14ac:dyDescent="0.25">
      <c r="E433" s="3"/>
      <c r="F433" s="3"/>
    </row>
    <row r="434" spans="5:6" x14ac:dyDescent="0.25">
      <c r="E434" s="3"/>
      <c r="F434" s="3"/>
    </row>
    <row r="435" spans="5:6" x14ac:dyDescent="0.25">
      <c r="E435" s="3"/>
      <c r="F435" s="3"/>
    </row>
    <row r="436" spans="5:6" x14ac:dyDescent="0.25">
      <c r="E436" s="3"/>
      <c r="F436" s="3"/>
    </row>
    <row r="437" spans="5:6" x14ac:dyDescent="0.25">
      <c r="E437" s="3"/>
      <c r="F437" s="3"/>
    </row>
    <row r="438" spans="5:6" x14ac:dyDescent="0.25">
      <c r="E438" s="3"/>
      <c r="F438" s="3"/>
    </row>
    <row r="439" spans="5:6" x14ac:dyDescent="0.25">
      <c r="E439" s="3"/>
      <c r="F439" s="3"/>
    </row>
    <row r="440" spans="5:6" x14ac:dyDescent="0.25">
      <c r="E440" s="3"/>
      <c r="F440" s="3"/>
    </row>
    <row r="441" spans="5:6" x14ac:dyDescent="0.25">
      <c r="E441" s="3"/>
      <c r="F441" s="3"/>
    </row>
    <row r="442" spans="5:6" x14ac:dyDescent="0.25">
      <c r="E442" s="3"/>
      <c r="F442" s="3"/>
    </row>
    <row r="443" spans="5:6" x14ac:dyDescent="0.25">
      <c r="E443" s="3"/>
      <c r="F443" s="3"/>
    </row>
    <row r="444" spans="5:6" x14ac:dyDescent="0.25">
      <c r="E444" s="3"/>
      <c r="F444" s="3"/>
    </row>
    <row r="445" spans="5:6" x14ac:dyDescent="0.25">
      <c r="E445" s="3"/>
      <c r="F445" s="3"/>
    </row>
    <row r="446" spans="5:6" x14ac:dyDescent="0.25">
      <c r="E446" s="3"/>
      <c r="F446" s="3"/>
    </row>
    <row r="447" spans="5:6" x14ac:dyDescent="0.25">
      <c r="E447" s="3"/>
      <c r="F447" s="3"/>
    </row>
    <row r="448" spans="5:6" x14ac:dyDescent="0.25">
      <c r="E448" s="3"/>
      <c r="F448" s="3"/>
    </row>
    <row r="449" spans="5:6" x14ac:dyDescent="0.25">
      <c r="E449" s="3"/>
      <c r="F449" s="3"/>
    </row>
    <row r="450" spans="5:6" x14ac:dyDescent="0.25">
      <c r="E450" s="3"/>
      <c r="F450" s="3"/>
    </row>
    <row r="451" spans="5:6" x14ac:dyDescent="0.25">
      <c r="E451" s="3"/>
      <c r="F451" s="3"/>
    </row>
    <row r="452" spans="5:6" x14ac:dyDescent="0.25">
      <c r="E452" s="3"/>
      <c r="F452" s="3"/>
    </row>
    <row r="453" spans="5:6" x14ac:dyDescent="0.25">
      <c r="E453" s="3"/>
      <c r="F453" s="3"/>
    </row>
    <row r="454" spans="5:6" x14ac:dyDescent="0.25">
      <c r="E454" s="3"/>
      <c r="F454" s="3"/>
    </row>
    <row r="455" spans="5:6" x14ac:dyDescent="0.25">
      <c r="E455" s="3"/>
      <c r="F455" s="3"/>
    </row>
    <row r="456" spans="5:6" x14ac:dyDescent="0.25">
      <c r="E456" s="3"/>
      <c r="F456" s="3"/>
    </row>
    <row r="457" spans="5:6" x14ac:dyDescent="0.25">
      <c r="E457" s="3"/>
      <c r="F457" s="3"/>
    </row>
    <row r="458" spans="5:6" x14ac:dyDescent="0.25">
      <c r="E458" s="3"/>
      <c r="F458" s="3"/>
    </row>
    <row r="459" spans="5:6" x14ac:dyDescent="0.25">
      <c r="E459" s="3"/>
      <c r="F459" s="3"/>
    </row>
    <row r="460" spans="5:6" x14ac:dyDescent="0.25">
      <c r="E460" s="3"/>
      <c r="F460" s="3"/>
    </row>
    <row r="461" spans="5:6" x14ac:dyDescent="0.25">
      <c r="E461" s="3"/>
      <c r="F461" s="3"/>
    </row>
    <row r="462" spans="5:6" x14ac:dyDescent="0.25">
      <c r="E462" s="3"/>
      <c r="F462" s="3"/>
    </row>
    <row r="463" spans="5:6" x14ac:dyDescent="0.25">
      <c r="E463" s="3"/>
      <c r="F463" s="3"/>
    </row>
    <row r="464" spans="5:6" x14ac:dyDescent="0.25">
      <c r="E464" s="3"/>
      <c r="F464" s="3"/>
    </row>
    <row r="465" spans="5:6" x14ac:dyDescent="0.25">
      <c r="E465" s="3"/>
      <c r="F465" s="3"/>
    </row>
    <row r="466" spans="5:6" x14ac:dyDescent="0.25">
      <c r="E466" s="3"/>
      <c r="F466" s="3"/>
    </row>
    <row r="467" spans="5:6" x14ac:dyDescent="0.25">
      <c r="E467" s="3"/>
      <c r="F467" s="3"/>
    </row>
    <row r="468" spans="5:6" x14ac:dyDescent="0.25">
      <c r="E468" s="3"/>
      <c r="F468" s="3"/>
    </row>
    <row r="469" spans="5:6" x14ac:dyDescent="0.25">
      <c r="E469" s="3"/>
      <c r="F469" s="3"/>
    </row>
    <row r="470" spans="5:6" x14ac:dyDescent="0.25">
      <c r="E470" s="3"/>
      <c r="F470" s="3"/>
    </row>
    <row r="471" spans="5:6" x14ac:dyDescent="0.25">
      <c r="E471" s="3"/>
      <c r="F471" s="3"/>
    </row>
    <row r="472" spans="5:6" x14ac:dyDescent="0.25">
      <c r="E472" s="3"/>
      <c r="F472" s="3"/>
    </row>
    <row r="473" spans="5:6" x14ac:dyDescent="0.25">
      <c r="E473" s="3"/>
      <c r="F473" s="3"/>
    </row>
    <row r="474" spans="5:6" x14ac:dyDescent="0.25">
      <c r="E474" s="3"/>
      <c r="F474" s="3"/>
    </row>
    <row r="475" spans="5:6" x14ac:dyDescent="0.25">
      <c r="E475" s="3"/>
      <c r="F475" s="3"/>
    </row>
    <row r="476" spans="5:6" x14ac:dyDescent="0.25">
      <c r="E476" s="3"/>
      <c r="F476" s="3"/>
    </row>
    <row r="477" spans="5:6" x14ac:dyDescent="0.25">
      <c r="E477" s="3"/>
      <c r="F477" s="3"/>
    </row>
    <row r="478" spans="5:6" x14ac:dyDescent="0.25">
      <c r="E478" s="3"/>
      <c r="F478" s="3"/>
    </row>
    <row r="479" spans="5:6" x14ac:dyDescent="0.25">
      <c r="E479" s="3"/>
      <c r="F479" s="3"/>
    </row>
    <row r="480" spans="5:6" x14ac:dyDescent="0.25">
      <c r="E480" s="3"/>
      <c r="F480" s="3"/>
    </row>
    <row r="481" spans="5:6" x14ac:dyDescent="0.25">
      <c r="E481" s="3"/>
      <c r="F481" s="3"/>
    </row>
    <row r="482" spans="5:6" x14ac:dyDescent="0.25">
      <c r="E482" s="3"/>
      <c r="F482" s="3"/>
    </row>
    <row r="483" spans="5:6" x14ac:dyDescent="0.25">
      <c r="E483" s="3"/>
      <c r="F483" s="3"/>
    </row>
    <row r="484" spans="5:6" x14ac:dyDescent="0.25">
      <c r="E484" s="3"/>
      <c r="F484" s="3"/>
    </row>
    <row r="485" spans="5:6" x14ac:dyDescent="0.25">
      <c r="E485" s="3"/>
      <c r="F485" s="3"/>
    </row>
    <row r="486" spans="5:6" x14ac:dyDescent="0.25">
      <c r="E486" s="3"/>
      <c r="F486" s="3"/>
    </row>
    <row r="487" spans="5:6" x14ac:dyDescent="0.25">
      <c r="E487" s="3"/>
      <c r="F487" s="3"/>
    </row>
    <row r="488" spans="5:6" x14ac:dyDescent="0.25">
      <c r="E488" s="3"/>
      <c r="F488" s="3"/>
    </row>
    <row r="489" spans="5:6" x14ac:dyDescent="0.25">
      <c r="E489" s="3"/>
      <c r="F489" s="3"/>
    </row>
    <row r="490" spans="5:6" x14ac:dyDescent="0.25">
      <c r="E490" s="3"/>
      <c r="F490" s="3"/>
    </row>
    <row r="491" spans="5:6" x14ac:dyDescent="0.25">
      <c r="E491" s="3"/>
      <c r="F491" s="3"/>
    </row>
    <row r="492" spans="5:6" x14ac:dyDescent="0.25">
      <c r="E492" s="3"/>
      <c r="F492" s="3"/>
    </row>
    <row r="493" spans="5:6" x14ac:dyDescent="0.25">
      <c r="E493" s="3"/>
      <c r="F493" s="3"/>
    </row>
    <row r="494" spans="5:6" x14ac:dyDescent="0.25">
      <c r="E494" s="3"/>
      <c r="F494" s="3"/>
    </row>
    <row r="495" spans="5:6" x14ac:dyDescent="0.25">
      <c r="E495" s="3"/>
      <c r="F495" s="3"/>
    </row>
    <row r="496" spans="5:6" x14ac:dyDescent="0.25">
      <c r="E496" s="3"/>
      <c r="F496" s="3"/>
    </row>
    <row r="497" spans="5:6" x14ac:dyDescent="0.25">
      <c r="E497" s="3"/>
      <c r="F497" s="3"/>
    </row>
    <row r="498" spans="5:6" x14ac:dyDescent="0.25">
      <c r="E498" s="3"/>
      <c r="F498" s="3"/>
    </row>
    <row r="499" spans="5:6" x14ac:dyDescent="0.25">
      <c r="E499" s="3"/>
      <c r="F499" s="3"/>
    </row>
    <row r="500" spans="5:6" x14ac:dyDescent="0.25">
      <c r="E500" s="3"/>
      <c r="F500" s="3"/>
    </row>
    <row r="501" spans="5:6" x14ac:dyDescent="0.25">
      <c r="E501" s="3"/>
      <c r="F501" s="3"/>
    </row>
    <row r="502" spans="5:6" x14ac:dyDescent="0.25">
      <c r="E502" s="3"/>
      <c r="F502" s="3"/>
    </row>
    <row r="503" spans="5:6" x14ac:dyDescent="0.25">
      <c r="E503" s="3"/>
      <c r="F503" s="3"/>
    </row>
    <row r="504" spans="5:6" x14ac:dyDescent="0.25">
      <c r="E504" s="3"/>
      <c r="F504" s="3"/>
    </row>
    <row r="505" spans="5:6" x14ac:dyDescent="0.25">
      <c r="E505" s="3"/>
      <c r="F505" s="3"/>
    </row>
    <row r="506" spans="5:6" x14ac:dyDescent="0.25">
      <c r="E506" s="3"/>
      <c r="F506" s="3"/>
    </row>
    <row r="507" spans="5:6" x14ac:dyDescent="0.25">
      <c r="E507" s="3"/>
      <c r="F507" s="3"/>
    </row>
    <row r="508" spans="5:6" x14ac:dyDescent="0.25">
      <c r="E508" s="3"/>
      <c r="F508" s="3"/>
    </row>
    <row r="509" spans="5:6" x14ac:dyDescent="0.25">
      <c r="E509" s="3"/>
      <c r="F509" s="3"/>
    </row>
    <row r="510" spans="5:6" x14ac:dyDescent="0.25">
      <c r="E510" s="3"/>
      <c r="F510" s="3"/>
    </row>
    <row r="511" spans="5:6" x14ac:dyDescent="0.25">
      <c r="E511" s="3"/>
      <c r="F511" s="3"/>
    </row>
    <row r="512" spans="5:6" x14ac:dyDescent="0.25">
      <c r="E512" s="3"/>
      <c r="F512" s="3"/>
    </row>
    <row r="513" spans="5:6" x14ac:dyDescent="0.25">
      <c r="E513" s="3"/>
      <c r="F513" s="3"/>
    </row>
    <row r="514" spans="5:6" x14ac:dyDescent="0.25">
      <c r="E514" s="3"/>
      <c r="F514" s="3"/>
    </row>
    <row r="515" spans="5:6" x14ac:dyDescent="0.25">
      <c r="E515" s="3"/>
      <c r="F515" s="3"/>
    </row>
    <row r="516" spans="5:6" x14ac:dyDescent="0.25">
      <c r="E516" s="3"/>
      <c r="F516" s="3"/>
    </row>
    <row r="517" spans="5:6" x14ac:dyDescent="0.25">
      <c r="E517" s="3"/>
      <c r="F517" s="3"/>
    </row>
    <row r="518" spans="5:6" x14ac:dyDescent="0.25">
      <c r="E518" s="3"/>
      <c r="F518" s="3"/>
    </row>
    <row r="519" spans="5:6" x14ac:dyDescent="0.25">
      <c r="E519" s="3"/>
      <c r="F519" s="3"/>
    </row>
    <row r="520" spans="5:6" x14ac:dyDescent="0.25">
      <c r="E520" s="3"/>
      <c r="F520" s="3"/>
    </row>
    <row r="521" spans="5:6" x14ac:dyDescent="0.25">
      <c r="E521" s="3"/>
      <c r="F521" s="3"/>
    </row>
    <row r="522" spans="5:6" x14ac:dyDescent="0.25">
      <c r="E522" s="3"/>
      <c r="F522" s="3"/>
    </row>
    <row r="523" spans="5:6" x14ac:dyDescent="0.25">
      <c r="E523" s="3"/>
      <c r="F523" s="3"/>
    </row>
    <row r="524" spans="5:6" x14ac:dyDescent="0.25">
      <c r="E524" s="3"/>
      <c r="F524" s="3"/>
    </row>
    <row r="525" spans="5:6" x14ac:dyDescent="0.25">
      <c r="E525" s="3"/>
      <c r="F525" s="3"/>
    </row>
    <row r="526" spans="5:6" x14ac:dyDescent="0.25">
      <c r="E526" s="3"/>
      <c r="F526" s="3"/>
    </row>
    <row r="527" spans="5:6" x14ac:dyDescent="0.25">
      <c r="E527" s="3"/>
      <c r="F527" s="3"/>
    </row>
    <row r="528" spans="5:6" x14ac:dyDescent="0.25">
      <c r="E528" s="3"/>
      <c r="F528" s="3"/>
    </row>
    <row r="529" spans="5:6" x14ac:dyDescent="0.25">
      <c r="E529" s="3"/>
      <c r="F529" s="3"/>
    </row>
    <row r="530" spans="5:6" x14ac:dyDescent="0.25">
      <c r="E530" s="3"/>
      <c r="F530" s="3"/>
    </row>
    <row r="531" spans="5:6" x14ac:dyDescent="0.25">
      <c r="E531" s="3"/>
      <c r="F531" s="3"/>
    </row>
    <row r="532" spans="5:6" x14ac:dyDescent="0.25">
      <c r="E532" s="3"/>
      <c r="F532" s="3"/>
    </row>
    <row r="533" spans="5:6" x14ac:dyDescent="0.25">
      <c r="E533" s="3"/>
      <c r="F533" s="3"/>
    </row>
    <row r="534" spans="5:6" x14ac:dyDescent="0.25">
      <c r="E534" s="3"/>
      <c r="F534" s="3"/>
    </row>
    <row r="535" spans="5:6" x14ac:dyDescent="0.25">
      <c r="E535" s="3"/>
      <c r="F535" s="3"/>
    </row>
    <row r="536" spans="5:6" x14ac:dyDescent="0.25">
      <c r="E536" s="3"/>
      <c r="F536" s="3"/>
    </row>
    <row r="537" spans="5:6" x14ac:dyDescent="0.25">
      <c r="E537" s="3"/>
      <c r="F537" s="3"/>
    </row>
    <row r="538" spans="5:6" x14ac:dyDescent="0.25">
      <c r="E538" s="3"/>
      <c r="F538" s="3"/>
    </row>
    <row r="539" spans="5:6" x14ac:dyDescent="0.25">
      <c r="E539" s="3"/>
      <c r="F539" s="3"/>
    </row>
    <row r="540" spans="5:6" x14ac:dyDescent="0.25">
      <c r="E540" s="3"/>
      <c r="F540" s="3"/>
    </row>
    <row r="541" spans="5:6" x14ac:dyDescent="0.25">
      <c r="E541" s="3"/>
      <c r="F541" s="3"/>
    </row>
    <row r="542" spans="5:6" x14ac:dyDescent="0.25">
      <c r="E542" s="3"/>
      <c r="F542" s="3"/>
    </row>
    <row r="543" spans="5:6" x14ac:dyDescent="0.25">
      <c r="E543" s="3"/>
      <c r="F543" s="3"/>
    </row>
    <row r="544" spans="5:6" x14ac:dyDescent="0.25">
      <c r="E544" s="3"/>
      <c r="F544" s="3"/>
    </row>
    <row r="545" spans="5:6" x14ac:dyDescent="0.25">
      <c r="E545" s="3"/>
      <c r="F545" s="3"/>
    </row>
    <row r="546" spans="5:6" x14ac:dyDescent="0.25">
      <c r="E546" s="3"/>
      <c r="F546" s="3"/>
    </row>
    <row r="547" spans="5:6" x14ac:dyDescent="0.25">
      <c r="E547" s="3"/>
      <c r="F547" s="3"/>
    </row>
    <row r="548" spans="5:6" x14ac:dyDescent="0.25">
      <c r="E548" s="3"/>
      <c r="F548" s="3"/>
    </row>
    <row r="549" spans="5:6" x14ac:dyDescent="0.25">
      <c r="E549" s="3"/>
      <c r="F549" s="3"/>
    </row>
    <row r="550" spans="5:6" x14ac:dyDescent="0.25">
      <c r="E550" s="3"/>
      <c r="F550" s="3"/>
    </row>
    <row r="551" spans="5:6" x14ac:dyDescent="0.25">
      <c r="E551" s="3"/>
      <c r="F551" s="3"/>
    </row>
    <row r="552" spans="5:6" x14ac:dyDescent="0.25">
      <c r="E552" s="3"/>
      <c r="F552" s="3"/>
    </row>
    <row r="553" spans="5:6" x14ac:dyDescent="0.25">
      <c r="E553" s="3"/>
      <c r="F553" s="3"/>
    </row>
    <row r="554" spans="5:6" x14ac:dyDescent="0.25">
      <c r="E554" s="3"/>
      <c r="F554" s="3"/>
    </row>
    <row r="555" spans="5:6" x14ac:dyDescent="0.25">
      <c r="E555" s="3"/>
      <c r="F555" s="3"/>
    </row>
    <row r="556" spans="5:6" x14ac:dyDescent="0.25">
      <c r="E556" s="3"/>
      <c r="F556" s="3"/>
    </row>
    <row r="557" spans="5:6" x14ac:dyDescent="0.25">
      <c r="E557" s="3"/>
      <c r="F557" s="3"/>
    </row>
    <row r="558" spans="5:6" x14ac:dyDescent="0.25">
      <c r="E558" s="3"/>
      <c r="F558" s="3"/>
    </row>
    <row r="559" spans="5:6" x14ac:dyDescent="0.25">
      <c r="E559" s="3"/>
      <c r="F559" s="3"/>
    </row>
    <row r="560" spans="5:6" x14ac:dyDescent="0.25">
      <c r="E560" s="3"/>
      <c r="F560" s="3"/>
    </row>
    <row r="561" spans="5:6" x14ac:dyDescent="0.25">
      <c r="E561" s="3"/>
      <c r="F561" s="3"/>
    </row>
    <row r="562" spans="5:6" x14ac:dyDescent="0.25">
      <c r="E562" s="3"/>
      <c r="F562" s="3"/>
    </row>
    <row r="563" spans="5:6" x14ac:dyDescent="0.25">
      <c r="E563" s="3"/>
      <c r="F563" s="3"/>
    </row>
    <row r="564" spans="5:6" x14ac:dyDescent="0.25">
      <c r="E564" s="3"/>
      <c r="F564" s="3"/>
    </row>
    <row r="565" spans="5:6" x14ac:dyDescent="0.25">
      <c r="E565" s="3"/>
      <c r="F565" s="3"/>
    </row>
    <row r="566" spans="5:6" x14ac:dyDescent="0.25">
      <c r="E566" s="3"/>
      <c r="F566" s="3"/>
    </row>
    <row r="567" spans="5:6" x14ac:dyDescent="0.25">
      <c r="E567" s="3"/>
      <c r="F567" s="3"/>
    </row>
    <row r="568" spans="5:6" x14ac:dyDescent="0.25">
      <c r="E568" s="3"/>
      <c r="F568" s="3"/>
    </row>
    <row r="569" spans="5:6" x14ac:dyDescent="0.25">
      <c r="E569" s="3"/>
      <c r="F569" s="3"/>
    </row>
    <row r="570" spans="5:6" x14ac:dyDescent="0.25">
      <c r="E570" s="3"/>
      <c r="F570" s="3"/>
    </row>
    <row r="571" spans="5:6" x14ac:dyDescent="0.25">
      <c r="E571" s="3"/>
      <c r="F571" s="3"/>
    </row>
    <row r="572" spans="5:6" x14ac:dyDescent="0.25">
      <c r="E572" s="3"/>
      <c r="F572" s="3"/>
    </row>
    <row r="573" spans="5:6" x14ac:dyDescent="0.25">
      <c r="E573" s="3"/>
      <c r="F573" s="3"/>
    </row>
    <row r="574" spans="5:6" x14ac:dyDescent="0.25">
      <c r="E574" s="3"/>
      <c r="F574" s="3"/>
    </row>
    <row r="575" spans="5:6" x14ac:dyDescent="0.25">
      <c r="E575" s="3"/>
      <c r="F575" s="3"/>
    </row>
    <row r="576" spans="5:6" x14ac:dyDescent="0.25">
      <c r="E576" s="3"/>
      <c r="F576" s="3"/>
    </row>
    <row r="577" spans="5:6" x14ac:dyDescent="0.25">
      <c r="E577" s="3"/>
      <c r="F577" s="3"/>
    </row>
    <row r="578" spans="5:6" x14ac:dyDescent="0.25">
      <c r="E578" s="3"/>
      <c r="F578" s="3"/>
    </row>
    <row r="579" spans="5:6" x14ac:dyDescent="0.25">
      <c r="E579" s="3"/>
      <c r="F579" s="3"/>
    </row>
    <row r="580" spans="5:6" x14ac:dyDescent="0.25">
      <c r="E580" s="3"/>
      <c r="F580" s="3"/>
    </row>
    <row r="581" spans="5:6" x14ac:dyDescent="0.25">
      <c r="E581" s="3"/>
      <c r="F581" s="3"/>
    </row>
    <row r="582" spans="5:6" x14ac:dyDescent="0.25">
      <c r="E582" s="3"/>
      <c r="F582" s="3"/>
    </row>
    <row r="583" spans="5:6" x14ac:dyDescent="0.25">
      <c r="E583" s="3"/>
      <c r="F583" s="3"/>
    </row>
    <row r="584" spans="5:6" x14ac:dyDescent="0.25">
      <c r="E584" s="3"/>
      <c r="F584" s="3"/>
    </row>
    <row r="585" spans="5:6" x14ac:dyDescent="0.25">
      <c r="E585" s="3"/>
      <c r="F585" s="3"/>
    </row>
    <row r="586" spans="5:6" x14ac:dyDescent="0.25">
      <c r="E586" s="3"/>
      <c r="F586" s="3"/>
    </row>
    <row r="587" spans="5:6" x14ac:dyDescent="0.25">
      <c r="E587" s="3"/>
      <c r="F587" s="3"/>
    </row>
    <row r="588" spans="5:6" x14ac:dyDescent="0.25">
      <c r="E588" s="3"/>
      <c r="F588" s="3"/>
    </row>
    <row r="589" spans="5:6" x14ac:dyDescent="0.25">
      <c r="E589" s="3"/>
      <c r="F589" s="3"/>
    </row>
    <row r="590" spans="5:6" x14ac:dyDescent="0.25">
      <c r="E590" s="3"/>
      <c r="F590" s="3"/>
    </row>
    <row r="591" spans="5:6" x14ac:dyDescent="0.25">
      <c r="E591" s="3"/>
      <c r="F591" s="3"/>
    </row>
    <row r="592" spans="5:6" x14ac:dyDescent="0.25">
      <c r="E592" s="3"/>
      <c r="F592" s="3"/>
    </row>
    <row r="593" spans="5:6" x14ac:dyDescent="0.25">
      <c r="E593" s="3"/>
      <c r="F593" s="3"/>
    </row>
    <row r="594" spans="5:6" x14ac:dyDescent="0.25">
      <c r="E594" s="3"/>
      <c r="F594" s="3"/>
    </row>
    <row r="595" spans="5:6" x14ac:dyDescent="0.25">
      <c r="E595" s="3"/>
      <c r="F595" s="3"/>
    </row>
    <row r="596" spans="5:6" x14ac:dyDescent="0.25">
      <c r="E596" s="3"/>
      <c r="F596" s="3"/>
    </row>
    <row r="597" spans="5:6" x14ac:dyDescent="0.25">
      <c r="E597" s="3"/>
      <c r="F597" s="3"/>
    </row>
    <row r="598" spans="5:6" x14ac:dyDescent="0.25">
      <c r="E598" s="3"/>
      <c r="F598" s="3"/>
    </row>
    <row r="599" spans="5:6" x14ac:dyDescent="0.25">
      <c r="E599" s="3"/>
      <c r="F599" s="3"/>
    </row>
    <row r="600" spans="5:6" x14ac:dyDescent="0.25">
      <c r="E600" s="3"/>
      <c r="F600" s="3"/>
    </row>
    <row r="601" spans="5:6" x14ac:dyDescent="0.25">
      <c r="E601" s="3"/>
      <c r="F601" s="3"/>
    </row>
    <row r="602" spans="5:6" x14ac:dyDescent="0.25">
      <c r="E602" s="3"/>
      <c r="F602" s="3"/>
    </row>
    <row r="603" spans="5:6" x14ac:dyDescent="0.25">
      <c r="E603" s="3"/>
      <c r="F603" s="3"/>
    </row>
    <row r="604" spans="5:6" x14ac:dyDescent="0.25">
      <c r="E604" s="3"/>
      <c r="F604" s="3"/>
    </row>
    <row r="605" spans="5:6" x14ac:dyDescent="0.25">
      <c r="E605" s="3"/>
      <c r="F605" s="3"/>
    </row>
    <row r="606" spans="5:6" x14ac:dyDescent="0.25">
      <c r="E606" s="3"/>
      <c r="F606" s="3"/>
    </row>
    <row r="607" spans="5:6" x14ac:dyDescent="0.25">
      <c r="E607" s="3"/>
      <c r="F607" s="3"/>
    </row>
    <row r="608" spans="5:6" x14ac:dyDescent="0.25">
      <c r="E608" s="3"/>
      <c r="F608" s="3"/>
    </row>
    <row r="609" spans="5:6" x14ac:dyDescent="0.25">
      <c r="E609" s="3"/>
      <c r="F609" s="3"/>
    </row>
    <row r="610" spans="5:6" x14ac:dyDescent="0.25">
      <c r="E610" s="3"/>
      <c r="F610" s="3"/>
    </row>
    <row r="611" spans="5:6" x14ac:dyDescent="0.25">
      <c r="E611" s="3"/>
      <c r="F611" s="3"/>
    </row>
    <row r="612" spans="5:6" x14ac:dyDescent="0.25">
      <c r="E612" s="3"/>
      <c r="F612" s="3"/>
    </row>
    <row r="613" spans="5:6" x14ac:dyDescent="0.25">
      <c r="E613" s="3"/>
      <c r="F613" s="3"/>
    </row>
    <row r="614" spans="5:6" x14ac:dyDescent="0.25">
      <c r="E614" s="3"/>
      <c r="F614" s="3"/>
    </row>
    <row r="615" spans="5:6" x14ac:dyDescent="0.25">
      <c r="E615" s="3"/>
      <c r="F615" s="3"/>
    </row>
    <row r="616" spans="5:6" x14ac:dyDescent="0.25">
      <c r="E616" s="3"/>
      <c r="F616" s="3"/>
    </row>
    <row r="617" spans="5:6" x14ac:dyDescent="0.25">
      <c r="E617" s="3"/>
      <c r="F617" s="3"/>
    </row>
    <row r="618" spans="5:6" x14ac:dyDescent="0.25">
      <c r="E618" s="3"/>
      <c r="F618" s="3"/>
    </row>
    <row r="619" spans="5:6" x14ac:dyDescent="0.25">
      <c r="E619" s="3"/>
      <c r="F619" s="3"/>
    </row>
    <row r="620" spans="5:6" x14ac:dyDescent="0.25">
      <c r="E620" s="3"/>
      <c r="F620" s="3"/>
    </row>
    <row r="621" spans="5:6" x14ac:dyDescent="0.25">
      <c r="E621" s="3"/>
      <c r="F621" s="3"/>
    </row>
    <row r="622" spans="5:6" x14ac:dyDescent="0.25">
      <c r="E622" s="3"/>
      <c r="F622" s="3"/>
    </row>
    <row r="623" spans="5:6" x14ac:dyDescent="0.25">
      <c r="E623" s="3"/>
      <c r="F623" s="3"/>
    </row>
    <row r="624" spans="5:6" x14ac:dyDescent="0.25">
      <c r="E624" s="3"/>
      <c r="F624" s="3"/>
    </row>
    <row r="625" spans="5:6" x14ac:dyDescent="0.25">
      <c r="E625" s="3"/>
      <c r="F625" s="3"/>
    </row>
    <row r="626" spans="5:6" x14ac:dyDescent="0.25">
      <c r="E626" s="3"/>
      <c r="F626" s="3"/>
    </row>
    <row r="627" spans="5:6" x14ac:dyDescent="0.25">
      <c r="E627" s="3"/>
      <c r="F627" s="3"/>
    </row>
    <row r="628" spans="5:6" x14ac:dyDescent="0.25">
      <c r="E628" s="3"/>
      <c r="F628" s="3"/>
    </row>
    <row r="629" spans="5:6" x14ac:dyDescent="0.25">
      <c r="E629" s="3"/>
      <c r="F629" s="3"/>
    </row>
    <row r="630" spans="5:6" x14ac:dyDescent="0.25">
      <c r="E630" s="3"/>
      <c r="F630" s="3"/>
    </row>
    <row r="631" spans="5:6" x14ac:dyDescent="0.25">
      <c r="E631" s="3"/>
      <c r="F631" s="3"/>
    </row>
    <row r="632" spans="5:6" x14ac:dyDescent="0.25">
      <c r="E632" s="3"/>
      <c r="F632" s="3"/>
    </row>
    <row r="633" spans="5:6" x14ac:dyDescent="0.25">
      <c r="E633" s="3"/>
      <c r="F633" s="3"/>
    </row>
    <row r="634" spans="5:6" x14ac:dyDescent="0.25">
      <c r="E634" s="3"/>
      <c r="F634" s="3"/>
    </row>
    <row r="635" spans="5:6" x14ac:dyDescent="0.25">
      <c r="E635" s="3"/>
      <c r="F635" s="3"/>
    </row>
    <row r="636" spans="5:6" x14ac:dyDescent="0.25">
      <c r="E636" s="3"/>
      <c r="F636" s="3"/>
    </row>
    <row r="637" spans="5:6" x14ac:dyDescent="0.25">
      <c r="E637" s="3"/>
      <c r="F637" s="3"/>
    </row>
    <row r="638" spans="5:6" x14ac:dyDescent="0.25">
      <c r="E638" s="3"/>
      <c r="F638" s="3"/>
    </row>
    <row r="639" spans="5:6" x14ac:dyDescent="0.25">
      <c r="E639" s="3"/>
      <c r="F639" s="3"/>
    </row>
    <row r="640" spans="5:6" x14ac:dyDescent="0.25">
      <c r="E640" s="3"/>
      <c r="F640" s="3"/>
    </row>
    <row r="641" spans="5:6" x14ac:dyDescent="0.25">
      <c r="E641" s="3"/>
      <c r="F641" s="3"/>
    </row>
    <row r="642" spans="5:6" x14ac:dyDescent="0.25">
      <c r="E642" s="3"/>
      <c r="F642" s="3"/>
    </row>
    <row r="643" spans="5:6" x14ac:dyDescent="0.25">
      <c r="E643" s="3"/>
      <c r="F643" s="3"/>
    </row>
    <row r="644" spans="5:6" x14ac:dyDescent="0.25">
      <c r="E644" s="3"/>
      <c r="F644" s="3"/>
    </row>
    <row r="645" spans="5:6" x14ac:dyDescent="0.25">
      <c r="E645" s="3"/>
      <c r="F645" s="3"/>
    </row>
    <row r="646" spans="5:6" x14ac:dyDescent="0.25">
      <c r="E646" s="3"/>
      <c r="F646" s="3"/>
    </row>
    <row r="647" spans="5:6" x14ac:dyDescent="0.25">
      <c r="E647" s="3"/>
      <c r="F647" s="3"/>
    </row>
    <row r="648" spans="5:6" x14ac:dyDescent="0.25">
      <c r="E648" s="3"/>
      <c r="F648" s="3"/>
    </row>
    <row r="649" spans="5:6" x14ac:dyDescent="0.25">
      <c r="E649" s="3"/>
      <c r="F649" s="3"/>
    </row>
    <row r="650" spans="5:6" x14ac:dyDescent="0.25">
      <c r="E650" s="3"/>
      <c r="F650" s="3"/>
    </row>
    <row r="651" spans="5:6" x14ac:dyDescent="0.25">
      <c r="E651" s="3"/>
      <c r="F651" s="3"/>
    </row>
    <row r="652" spans="5:6" x14ac:dyDescent="0.25">
      <c r="E652" s="3"/>
      <c r="F652" s="3"/>
    </row>
    <row r="653" spans="5:6" x14ac:dyDescent="0.25">
      <c r="E653" s="3"/>
      <c r="F653" s="3"/>
    </row>
    <row r="654" spans="5:6" x14ac:dyDescent="0.25">
      <c r="E654" s="3"/>
      <c r="F654" s="3"/>
    </row>
    <row r="655" spans="5:6" x14ac:dyDescent="0.25">
      <c r="E655" s="3"/>
      <c r="F655" s="3"/>
    </row>
    <row r="656" spans="5:6" x14ac:dyDescent="0.25">
      <c r="E656" s="3"/>
      <c r="F656" s="3"/>
    </row>
    <row r="657" spans="5:6" x14ac:dyDescent="0.25">
      <c r="E657" s="3"/>
      <c r="F657" s="3"/>
    </row>
    <row r="658" spans="5:6" x14ac:dyDescent="0.25">
      <c r="E658" s="3"/>
      <c r="F658" s="3"/>
    </row>
    <row r="659" spans="5:6" x14ac:dyDescent="0.25">
      <c r="E659" s="3"/>
      <c r="F659" s="3"/>
    </row>
    <row r="660" spans="5:6" x14ac:dyDescent="0.25">
      <c r="E660" s="3"/>
      <c r="F660" s="3"/>
    </row>
    <row r="661" spans="5:6" x14ac:dyDescent="0.25">
      <c r="E661" s="3"/>
      <c r="F661" s="3"/>
    </row>
    <row r="662" spans="5:6" x14ac:dyDescent="0.25">
      <c r="E662" s="3"/>
      <c r="F662" s="3"/>
    </row>
    <row r="663" spans="5:6" x14ac:dyDescent="0.25">
      <c r="E663" s="3"/>
      <c r="F663" s="3"/>
    </row>
    <row r="664" spans="5:6" x14ac:dyDescent="0.25">
      <c r="E664" s="3"/>
      <c r="F664" s="3"/>
    </row>
    <row r="665" spans="5:6" x14ac:dyDescent="0.25">
      <c r="E665" s="3"/>
      <c r="F665" s="3"/>
    </row>
    <row r="666" spans="5:6" x14ac:dyDescent="0.25">
      <c r="E666" s="3"/>
      <c r="F666" s="3"/>
    </row>
    <row r="667" spans="5:6" x14ac:dyDescent="0.25">
      <c r="E667" s="3"/>
      <c r="F667" s="3"/>
    </row>
    <row r="668" spans="5:6" x14ac:dyDescent="0.25">
      <c r="E668" s="3"/>
      <c r="F668" s="3"/>
    </row>
    <row r="669" spans="5:6" x14ac:dyDescent="0.25">
      <c r="E669" s="3"/>
      <c r="F669" s="3"/>
    </row>
    <row r="670" spans="5:6" x14ac:dyDescent="0.25">
      <c r="E670" s="3"/>
      <c r="F670" s="3"/>
    </row>
    <row r="671" spans="5:6" x14ac:dyDescent="0.25">
      <c r="E671" s="3"/>
      <c r="F671" s="3"/>
    </row>
    <row r="672" spans="5:6" x14ac:dyDescent="0.25">
      <c r="E672" s="3"/>
      <c r="F672" s="3"/>
    </row>
    <row r="673" spans="5:6" x14ac:dyDescent="0.25">
      <c r="E673" s="3"/>
      <c r="F673" s="3"/>
    </row>
    <row r="674" spans="5:6" x14ac:dyDescent="0.25">
      <c r="E674" s="3"/>
      <c r="F674" s="3"/>
    </row>
    <row r="675" spans="5:6" x14ac:dyDescent="0.25">
      <c r="E675" s="3"/>
      <c r="F675" s="3"/>
    </row>
    <row r="676" spans="5:6" x14ac:dyDescent="0.25">
      <c r="E676" s="3"/>
      <c r="F676" s="3"/>
    </row>
    <row r="677" spans="5:6" x14ac:dyDescent="0.25">
      <c r="E677" s="3"/>
      <c r="F677" s="3"/>
    </row>
    <row r="678" spans="5:6" x14ac:dyDescent="0.25">
      <c r="E678" s="3"/>
      <c r="F678" s="3"/>
    </row>
    <row r="679" spans="5:6" x14ac:dyDescent="0.25">
      <c r="E679" s="3"/>
      <c r="F679" s="3"/>
    </row>
    <row r="680" spans="5:6" x14ac:dyDescent="0.25">
      <c r="E680" s="3"/>
      <c r="F680" s="3"/>
    </row>
    <row r="681" spans="5:6" x14ac:dyDescent="0.25">
      <c r="E681" s="3"/>
      <c r="F681" s="3"/>
    </row>
    <row r="682" spans="5:6" x14ac:dyDescent="0.25">
      <c r="E682" s="3"/>
      <c r="F682" s="3"/>
    </row>
    <row r="683" spans="5:6" x14ac:dyDescent="0.25">
      <c r="E683" s="3"/>
      <c r="F683" s="3"/>
    </row>
    <row r="684" spans="5:6" x14ac:dyDescent="0.25">
      <c r="E684" s="3"/>
      <c r="F684" s="3"/>
    </row>
    <row r="685" spans="5:6" x14ac:dyDescent="0.25">
      <c r="E685" s="3"/>
      <c r="F685" s="3"/>
    </row>
    <row r="686" spans="5:6" x14ac:dyDescent="0.25">
      <c r="E686" s="3"/>
      <c r="F686" s="3"/>
    </row>
    <row r="687" spans="5:6" x14ac:dyDescent="0.25">
      <c r="E687" s="3"/>
      <c r="F687" s="3"/>
    </row>
    <row r="688" spans="5:6" x14ac:dyDescent="0.25">
      <c r="E688" s="3"/>
      <c r="F688" s="3"/>
    </row>
    <row r="689" spans="5:6" x14ac:dyDescent="0.25">
      <c r="E689" s="3"/>
      <c r="F689" s="3"/>
    </row>
    <row r="690" spans="5:6" x14ac:dyDescent="0.25">
      <c r="E690" s="3"/>
      <c r="F690" s="3"/>
    </row>
    <row r="691" spans="5:6" x14ac:dyDescent="0.25">
      <c r="E691" s="3"/>
      <c r="F691" s="3"/>
    </row>
    <row r="692" spans="5:6" x14ac:dyDescent="0.25">
      <c r="E692" s="3"/>
      <c r="F692" s="3"/>
    </row>
    <row r="693" spans="5:6" x14ac:dyDescent="0.25">
      <c r="E693" s="3"/>
      <c r="F693" s="3"/>
    </row>
    <row r="694" spans="5:6" x14ac:dyDescent="0.25">
      <c r="E694" s="3"/>
      <c r="F694" s="3"/>
    </row>
    <row r="695" spans="5:6" x14ac:dyDescent="0.25">
      <c r="E695" s="3"/>
      <c r="F695" s="3"/>
    </row>
    <row r="696" spans="5:6" x14ac:dyDescent="0.25">
      <c r="E696" s="3"/>
      <c r="F696" s="3"/>
    </row>
    <row r="697" spans="5:6" x14ac:dyDescent="0.25">
      <c r="E697" s="3"/>
      <c r="F697" s="3"/>
    </row>
    <row r="698" spans="5:6" x14ac:dyDescent="0.25">
      <c r="E698" s="3"/>
      <c r="F698" s="3"/>
    </row>
    <row r="699" spans="5:6" x14ac:dyDescent="0.25">
      <c r="E699" s="3"/>
      <c r="F699" s="3"/>
    </row>
    <row r="700" spans="5:6" x14ac:dyDescent="0.25">
      <c r="E700" s="3"/>
      <c r="F700" s="3"/>
    </row>
    <row r="701" spans="5:6" x14ac:dyDescent="0.25">
      <c r="E701" s="3"/>
      <c r="F701" s="3"/>
    </row>
    <row r="702" spans="5:6" x14ac:dyDescent="0.25">
      <c r="E702" s="3"/>
      <c r="F702" s="3"/>
    </row>
    <row r="703" spans="5:6" x14ac:dyDescent="0.25">
      <c r="E703" s="3"/>
      <c r="F703" s="3"/>
    </row>
    <row r="704" spans="5:6" x14ac:dyDescent="0.25">
      <c r="E704" s="3"/>
      <c r="F704" s="3"/>
    </row>
    <row r="705" spans="5:6" x14ac:dyDescent="0.25">
      <c r="E705" s="3"/>
      <c r="F705" s="3"/>
    </row>
    <row r="706" spans="5:6" x14ac:dyDescent="0.25">
      <c r="E706" s="3"/>
      <c r="F706" s="3"/>
    </row>
    <row r="707" spans="5:6" x14ac:dyDescent="0.25">
      <c r="E707" s="3"/>
      <c r="F707" s="3"/>
    </row>
    <row r="708" spans="5:6" x14ac:dyDescent="0.25">
      <c r="E708" s="3"/>
      <c r="F708" s="3"/>
    </row>
    <row r="709" spans="5:6" x14ac:dyDescent="0.25">
      <c r="E709" s="3"/>
      <c r="F709" s="3"/>
    </row>
    <row r="710" spans="5:6" x14ac:dyDescent="0.25">
      <c r="E710" s="3"/>
      <c r="F710" s="3"/>
    </row>
    <row r="711" spans="5:6" x14ac:dyDescent="0.25">
      <c r="E711" s="3"/>
      <c r="F711" s="3"/>
    </row>
    <row r="712" spans="5:6" x14ac:dyDescent="0.25">
      <c r="E712" s="3"/>
      <c r="F712" s="3"/>
    </row>
    <row r="713" spans="5:6" x14ac:dyDescent="0.25">
      <c r="E713" s="3"/>
      <c r="F713" s="3"/>
    </row>
    <row r="714" spans="5:6" x14ac:dyDescent="0.25">
      <c r="E714" s="3"/>
      <c r="F714" s="3"/>
    </row>
    <row r="715" spans="5:6" x14ac:dyDescent="0.25">
      <c r="E715" s="3"/>
      <c r="F715" s="3"/>
    </row>
    <row r="716" spans="5:6" x14ac:dyDescent="0.25">
      <c r="E716" s="3"/>
      <c r="F716" s="3"/>
    </row>
    <row r="717" spans="5:6" x14ac:dyDescent="0.25">
      <c r="E717" s="3"/>
      <c r="F717" s="3"/>
    </row>
    <row r="718" spans="5:6" x14ac:dyDescent="0.25">
      <c r="E718" s="3"/>
      <c r="F718" s="3"/>
    </row>
    <row r="719" spans="5:6" x14ac:dyDescent="0.25">
      <c r="E719" s="3"/>
      <c r="F719" s="3"/>
    </row>
    <row r="720" spans="5:6" x14ac:dyDescent="0.25">
      <c r="E720" s="3"/>
      <c r="F720" s="3"/>
    </row>
    <row r="721" spans="5:6" x14ac:dyDescent="0.25">
      <c r="E721" s="3"/>
      <c r="F721" s="3"/>
    </row>
    <row r="722" spans="5:6" x14ac:dyDescent="0.25">
      <c r="E722" s="3"/>
      <c r="F722" s="3"/>
    </row>
    <row r="723" spans="5:6" x14ac:dyDescent="0.25">
      <c r="E723" s="3"/>
      <c r="F723" s="3"/>
    </row>
    <row r="724" spans="5:6" x14ac:dyDescent="0.25">
      <c r="E724" s="3"/>
      <c r="F724" s="3"/>
    </row>
    <row r="725" spans="5:6" x14ac:dyDescent="0.25">
      <c r="E725" s="3"/>
      <c r="F725" s="3"/>
    </row>
    <row r="726" spans="5:6" x14ac:dyDescent="0.25">
      <c r="E726" s="3"/>
      <c r="F726" s="3"/>
    </row>
    <row r="727" spans="5:6" x14ac:dyDescent="0.25">
      <c r="E727" s="3"/>
      <c r="F727" s="3"/>
    </row>
    <row r="728" spans="5:6" x14ac:dyDescent="0.25">
      <c r="E728" s="3"/>
      <c r="F728" s="3"/>
    </row>
    <row r="729" spans="5:6" x14ac:dyDescent="0.25">
      <c r="E729" s="3"/>
      <c r="F729" s="3"/>
    </row>
    <row r="730" spans="5:6" x14ac:dyDescent="0.25">
      <c r="E730" s="3"/>
      <c r="F730" s="3"/>
    </row>
    <row r="731" spans="5:6" x14ac:dyDescent="0.25">
      <c r="E731" s="3"/>
      <c r="F731" s="3"/>
    </row>
    <row r="732" spans="5:6" x14ac:dyDescent="0.25">
      <c r="E732" s="3"/>
      <c r="F732" s="3"/>
    </row>
    <row r="733" spans="5:6" x14ac:dyDescent="0.25">
      <c r="E733" s="3"/>
      <c r="F733" s="3"/>
    </row>
    <row r="734" spans="5:6" x14ac:dyDescent="0.25">
      <c r="E734" s="3"/>
      <c r="F734" s="3"/>
    </row>
    <row r="735" spans="5:6" x14ac:dyDescent="0.25">
      <c r="E735" s="3"/>
      <c r="F735" s="3"/>
    </row>
    <row r="736" spans="5:6" x14ac:dyDescent="0.25">
      <c r="E736" s="3"/>
      <c r="F736" s="3"/>
    </row>
    <row r="737" spans="5:6" x14ac:dyDescent="0.25">
      <c r="E737" s="3"/>
      <c r="F737" s="3"/>
    </row>
    <row r="738" spans="5:6" x14ac:dyDescent="0.25">
      <c r="E738" s="3"/>
      <c r="F738" s="3"/>
    </row>
    <row r="739" spans="5:6" x14ac:dyDescent="0.25">
      <c r="E739" s="3"/>
      <c r="F739" s="3"/>
    </row>
    <row r="740" spans="5:6" x14ac:dyDescent="0.25">
      <c r="E740" s="3"/>
      <c r="F740" s="3"/>
    </row>
    <row r="741" spans="5:6" x14ac:dyDescent="0.25">
      <c r="E741" s="3"/>
      <c r="F741" s="3"/>
    </row>
    <row r="742" spans="5:6" x14ac:dyDescent="0.25">
      <c r="E742" s="3"/>
      <c r="F742" s="3"/>
    </row>
    <row r="743" spans="5:6" x14ac:dyDescent="0.25">
      <c r="E743" s="3"/>
      <c r="F743" s="3"/>
    </row>
    <row r="744" spans="5:6" x14ac:dyDescent="0.25">
      <c r="E744" s="3"/>
      <c r="F744" s="3"/>
    </row>
    <row r="745" spans="5:6" x14ac:dyDescent="0.25">
      <c r="E745" s="3"/>
      <c r="F745" s="3"/>
    </row>
    <row r="746" spans="5:6" x14ac:dyDescent="0.25">
      <c r="E746" s="3"/>
      <c r="F746" s="3"/>
    </row>
    <row r="747" spans="5:6" x14ac:dyDescent="0.25">
      <c r="E747" s="3"/>
      <c r="F747" s="3"/>
    </row>
    <row r="748" spans="5:6" x14ac:dyDescent="0.25">
      <c r="E748" s="3"/>
      <c r="F748" s="3"/>
    </row>
    <row r="749" spans="5:6" x14ac:dyDescent="0.25">
      <c r="E749" s="3"/>
      <c r="F749" s="3"/>
    </row>
    <row r="750" spans="5:6" x14ac:dyDescent="0.25">
      <c r="E750" s="3"/>
      <c r="F750" s="3"/>
    </row>
    <row r="751" spans="5:6" x14ac:dyDescent="0.25">
      <c r="E751" s="3"/>
      <c r="F751" s="3"/>
    </row>
    <row r="752" spans="5:6" x14ac:dyDescent="0.25">
      <c r="E752" s="3"/>
      <c r="F752" s="3"/>
    </row>
    <row r="753" spans="5:6" x14ac:dyDescent="0.25">
      <c r="E753" s="3"/>
      <c r="F753" s="3"/>
    </row>
    <row r="754" spans="5:6" x14ac:dyDescent="0.25">
      <c r="E754" s="3"/>
      <c r="F754" s="3"/>
    </row>
    <row r="755" spans="5:6" x14ac:dyDescent="0.25">
      <c r="E755" s="3"/>
      <c r="F755" s="3"/>
    </row>
    <row r="756" spans="5:6" x14ac:dyDescent="0.25">
      <c r="E756" s="3"/>
      <c r="F756" s="3"/>
    </row>
    <row r="757" spans="5:6" x14ac:dyDescent="0.25">
      <c r="E757" s="3"/>
      <c r="F757" s="3"/>
    </row>
    <row r="758" spans="5:6" x14ac:dyDescent="0.25">
      <c r="E758" s="3"/>
      <c r="F758" s="3"/>
    </row>
    <row r="759" spans="5:6" x14ac:dyDescent="0.25">
      <c r="E759" s="3"/>
      <c r="F759" s="3"/>
    </row>
    <row r="760" spans="5:6" x14ac:dyDescent="0.25">
      <c r="E760" s="3"/>
      <c r="F760" s="3"/>
    </row>
    <row r="761" spans="5:6" x14ac:dyDescent="0.25">
      <c r="E761" s="3"/>
      <c r="F761" s="3"/>
    </row>
    <row r="762" spans="5:6" x14ac:dyDescent="0.25">
      <c r="E762" s="3"/>
      <c r="F762" s="3"/>
    </row>
    <row r="763" spans="5:6" x14ac:dyDescent="0.25">
      <c r="E763" s="3"/>
      <c r="F763" s="3"/>
    </row>
    <row r="764" spans="5:6" x14ac:dyDescent="0.25">
      <c r="E764" s="3"/>
      <c r="F764" s="3"/>
    </row>
    <row r="765" spans="5:6" x14ac:dyDescent="0.25">
      <c r="E765" s="3"/>
      <c r="F765" s="3"/>
    </row>
    <row r="766" spans="5:6" x14ac:dyDescent="0.25">
      <c r="E766" s="3"/>
      <c r="F766" s="3"/>
    </row>
    <row r="767" spans="5:6" x14ac:dyDescent="0.25">
      <c r="E767" s="3"/>
      <c r="F767" s="3"/>
    </row>
    <row r="768" spans="5:6" x14ac:dyDescent="0.25">
      <c r="E768" s="3"/>
      <c r="F768" s="3"/>
    </row>
    <row r="769" spans="5:6" x14ac:dyDescent="0.25">
      <c r="E769" s="3"/>
      <c r="F769" s="3"/>
    </row>
    <row r="770" spans="5:6" x14ac:dyDescent="0.25">
      <c r="E770" s="3"/>
      <c r="F770" s="3"/>
    </row>
    <row r="771" spans="5:6" x14ac:dyDescent="0.25">
      <c r="E771" s="3"/>
      <c r="F771" s="3"/>
    </row>
    <row r="772" spans="5:6" x14ac:dyDescent="0.25">
      <c r="E772" s="3"/>
      <c r="F772" s="3"/>
    </row>
    <row r="773" spans="5:6" x14ac:dyDescent="0.25">
      <c r="E773" s="3"/>
      <c r="F773" s="3"/>
    </row>
    <row r="774" spans="5:6" x14ac:dyDescent="0.25">
      <c r="E774" s="3"/>
      <c r="F774" s="3"/>
    </row>
    <row r="775" spans="5:6" x14ac:dyDescent="0.25">
      <c r="E775" s="3"/>
      <c r="F775" s="3"/>
    </row>
    <row r="776" spans="5:6" x14ac:dyDescent="0.25">
      <c r="E776" s="3"/>
      <c r="F776" s="3"/>
    </row>
    <row r="777" spans="5:6" x14ac:dyDescent="0.25">
      <c r="E777" s="3"/>
      <c r="F777" s="3"/>
    </row>
    <row r="778" spans="5:6" x14ac:dyDescent="0.25">
      <c r="E778" s="3"/>
      <c r="F778" s="3"/>
    </row>
    <row r="779" spans="5:6" x14ac:dyDescent="0.25">
      <c r="E779" s="3"/>
      <c r="F779" s="3"/>
    </row>
    <row r="780" spans="5:6" x14ac:dyDescent="0.25">
      <c r="E780" s="3"/>
      <c r="F780" s="3"/>
    </row>
    <row r="781" spans="5:6" x14ac:dyDescent="0.25">
      <c r="E781" s="3"/>
      <c r="F781" s="3"/>
    </row>
    <row r="782" spans="5:6" x14ac:dyDescent="0.25">
      <c r="E782" s="3"/>
      <c r="F782" s="3"/>
    </row>
    <row r="783" spans="5:6" x14ac:dyDescent="0.25">
      <c r="E783" s="3"/>
      <c r="F783" s="3"/>
    </row>
    <row r="784" spans="5:6" x14ac:dyDescent="0.25">
      <c r="E784" s="3"/>
      <c r="F784" s="3"/>
    </row>
    <row r="785" spans="5:6" x14ac:dyDescent="0.25">
      <c r="E785" s="3"/>
      <c r="F785" s="3"/>
    </row>
    <row r="786" spans="5:6" x14ac:dyDescent="0.25">
      <c r="E786" s="3"/>
      <c r="F786" s="3"/>
    </row>
    <row r="787" spans="5:6" x14ac:dyDescent="0.25">
      <c r="E787" s="3"/>
      <c r="F787" s="3"/>
    </row>
    <row r="788" spans="5:6" x14ac:dyDescent="0.25">
      <c r="E788" s="3"/>
      <c r="F788" s="3"/>
    </row>
    <row r="789" spans="5:6" x14ac:dyDescent="0.25">
      <c r="E789" s="3"/>
      <c r="F789" s="3"/>
    </row>
    <row r="790" spans="5:6" x14ac:dyDescent="0.25">
      <c r="E790" s="3"/>
      <c r="F790" s="3"/>
    </row>
    <row r="791" spans="5:6" x14ac:dyDescent="0.25">
      <c r="E791" s="3"/>
      <c r="F791" s="3"/>
    </row>
    <row r="792" spans="5:6" x14ac:dyDescent="0.25">
      <c r="E792" s="3"/>
      <c r="F792" s="3"/>
    </row>
    <row r="793" spans="5:6" x14ac:dyDescent="0.25">
      <c r="E793" s="3"/>
      <c r="F793" s="3"/>
    </row>
    <row r="794" spans="5:6" x14ac:dyDescent="0.25">
      <c r="E794" s="3"/>
      <c r="F794" s="3"/>
    </row>
    <row r="795" spans="5:6" x14ac:dyDescent="0.25">
      <c r="E795" s="3"/>
      <c r="F795" s="3"/>
    </row>
    <row r="796" spans="5:6" x14ac:dyDescent="0.25">
      <c r="E796" s="3"/>
      <c r="F796" s="3"/>
    </row>
    <row r="797" spans="5:6" x14ac:dyDescent="0.25">
      <c r="E797" s="3"/>
      <c r="F797" s="3"/>
    </row>
    <row r="798" spans="5:6" x14ac:dyDescent="0.25">
      <c r="E798" s="3"/>
      <c r="F798" s="3"/>
    </row>
    <row r="799" spans="5:6" x14ac:dyDescent="0.25">
      <c r="E799" s="3"/>
      <c r="F799" s="3"/>
    </row>
    <row r="800" spans="5:6" x14ac:dyDescent="0.25">
      <c r="E800" s="3"/>
      <c r="F800" s="3"/>
    </row>
    <row r="801" spans="5:6" x14ac:dyDescent="0.25">
      <c r="E801" s="3"/>
      <c r="F801" s="3"/>
    </row>
    <row r="802" spans="5:6" x14ac:dyDescent="0.25">
      <c r="E802" s="3"/>
      <c r="F802" s="3"/>
    </row>
    <row r="803" spans="5:6" x14ac:dyDescent="0.25">
      <c r="E803" s="3"/>
      <c r="F803" s="3"/>
    </row>
    <row r="804" spans="5:6" x14ac:dyDescent="0.25">
      <c r="E804" s="3"/>
      <c r="F804" s="3"/>
    </row>
    <row r="805" spans="5:6" x14ac:dyDescent="0.25">
      <c r="E805" s="3"/>
      <c r="F805" s="3"/>
    </row>
    <row r="806" spans="5:6" x14ac:dyDescent="0.25">
      <c r="E806" s="3"/>
      <c r="F806" s="3"/>
    </row>
    <row r="807" spans="5:6" x14ac:dyDescent="0.25">
      <c r="E807" s="3"/>
      <c r="F807" s="3"/>
    </row>
    <row r="808" spans="5:6" x14ac:dyDescent="0.25">
      <c r="E808" s="3"/>
      <c r="F808" s="3"/>
    </row>
    <row r="809" spans="5:6" x14ac:dyDescent="0.25">
      <c r="E809" s="3"/>
      <c r="F809" s="3"/>
    </row>
    <row r="810" spans="5:6" x14ac:dyDescent="0.25">
      <c r="E810" s="3"/>
      <c r="F810" s="3"/>
    </row>
    <row r="811" spans="5:6" x14ac:dyDescent="0.25">
      <c r="E811" s="3"/>
      <c r="F811" s="3"/>
    </row>
    <row r="812" spans="5:6" x14ac:dyDescent="0.25">
      <c r="E812" s="3"/>
      <c r="F812" s="3"/>
    </row>
    <row r="813" spans="5:6" x14ac:dyDescent="0.25">
      <c r="E813" s="3"/>
      <c r="F813" s="3"/>
    </row>
    <row r="814" spans="5:6" x14ac:dyDescent="0.25">
      <c r="E814" s="3"/>
      <c r="F814" s="3"/>
    </row>
    <row r="815" spans="5:6" x14ac:dyDescent="0.25">
      <c r="E815" s="3"/>
      <c r="F815" s="3"/>
    </row>
    <row r="816" spans="5:6" x14ac:dyDescent="0.25">
      <c r="E816" s="3"/>
      <c r="F816" s="3"/>
    </row>
    <row r="817" spans="5:6" x14ac:dyDescent="0.25">
      <c r="E817" s="3"/>
      <c r="F817" s="3"/>
    </row>
    <row r="818" spans="5:6" x14ac:dyDescent="0.25">
      <c r="E818" s="3"/>
      <c r="F818" s="3"/>
    </row>
    <row r="819" spans="5:6" x14ac:dyDescent="0.25">
      <c r="E819" s="3"/>
      <c r="F819" s="3"/>
    </row>
    <row r="820" spans="5:6" x14ac:dyDescent="0.25">
      <c r="E820" s="3"/>
      <c r="F820" s="3"/>
    </row>
    <row r="821" spans="5:6" x14ac:dyDescent="0.25">
      <c r="E821" s="3"/>
      <c r="F821" s="3"/>
    </row>
    <row r="822" spans="5:6" x14ac:dyDescent="0.25">
      <c r="E822" s="3"/>
      <c r="F822" s="3"/>
    </row>
    <row r="823" spans="5:6" x14ac:dyDescent="0.25">
      <c r="E823" s="3"/>
      <c r="F823" s="3"/>
    </row>
    <row r="824" spans="5:6" x14ac:dyDescent="0.25">
      <c r="E824" s="3"/>
      <c r="F824" s="3"/>
    </row>
    <row r="825" spans="5:6" x14ac:dyDescent="0.25">
      <c r="E825" s="3"/>
      <c r="F825" s="3"/>
    </row>
    <row r="826" spans="5:6" x14ac:dyDescent="0.25">
      <c r="E826" s="3"/>
      <c r="F826" s="3"/>
    </row>
    <row r="827" spans="5:6" x14ac:dyDescent="0.25">
      <c r="E827" s="3"/>
      <c r="F827" s="3"/>
    </row>
    <row r="828" spans="5:6" x14ac:dyDescent="0.25">
      <c r="E828" s="3"/>
      <c r="F828" s="3"/>
    </row>
    <row r="829" spans="5:6" x14ac:dyDescent="0.25">
      <c r="E829" s="3"/>
      <c r="F829" s="3"/>
    </row>
    <row r="830" spans="5:6" x14ac:dyDescent="0.25">
      <c r="E830" s="3"/>
      <c r="F830" s="3"/>
    </row>
    <row r="831" spans="5:6" x14ac:dyDescent="0.25">
      <c r="E831" s="3"/>
      <c r="F831" s="3"/>
    </row>
    <row r="832" spans="5:6" x14ac:dyDescent="0.25">
      <c r="E832" s="3"/>
      <c r="F832" s="3"/>
    </row>
    <row r="833" spans="5:6" x14ac:dyDescent="0.25">
      <c r="E833" s="3"/>
      <c r="F833" s="3"/>
    </row>
    <row r="834" spans="5:6" x14ac:dyDescent="0.25">
      <c r="E834" s="3"/>
      <c r="F834" s="3"/>
    </row>
    <row r="835" spans="5:6" x14ac:dyDescent="0.25">
      <c r="E835" s="3"/>
      <c r="F835" s="3"/>
    </row>
    <row r="836" spans="5:6" x14ac:dyDescent="0.25">
      <c r="E836" s="3"/>
      <c r="F836" s="3"/>
    </row>
    <row r="837" spans="5:6" x14ac:dyDescent="0.25">
      <c r="E837" s="3"/>
      <c r="F837" s="3"/>
    </row>
    <row r="838" spans="5:6" x14ac:dyDescent="0.25">
      <c r="E838" s="3"/>
      <c r="F838" s="3"/>
    </row>
    <row r="839" spans="5:6" x14ac:dyDescent="0.25">
      <c r="E839" s="3"/>
      <c r="F839" s="3"/>
    </row>
    <row r="840" spans="5:6" x14ac:dyDescent="0.25">
      <c r="E840" s="3"/>
      <c r="F840" s="3"/>
    </row>
    <row r="841" spans="5:6" x14ac:dyDescent="0.25">
      <c r="E841" s="3"/>
      <c r="F841" s="3"/>
    </row>
    <row r="842" spans="5:6" x14ac:dyDescent="0.25">
      <c r="E842" s="3"/>
      <c r="F842" s="3"/>
    </row>
    <row r="843" spans="5:6" x14ac:dyDescent="0.25">
      <c r="E843" s="3"/>
      <c r="F843" s="3"/>
    </row>
    <row r="844" spans="5:6" x14ac:dyDescent="0.25">
      <c r="E844" s="3"/>
      <c r="F844" s="3"/>
    </row>
    <row r="845" spans="5:6" x14ac:dyDescent="0.25">
      <c r="E845" s="3"/>
      <c r="F845" s="3"/>
    </row>
    <row r="846" spans="5:6" x14ac:dyDescent="0.25">
      <c r="E846" s="3"/>
      <c r="F846" s="3"/>
    </row>
    <row r="847" spans="5:6" x14ac:dyDescent="0.25">
      <c r="E847" s="3"/>
      <c r="F847" s="3"/>
    </row>
    <row r="848" spans="5:6" x14ac:dyDescent="0.25">
      <c r="E848" s="3"/>
      <c r="F848" s="3"/>
    </row>
    <row r="849" spans="5:6" x14ac:dyDescent="0.25">
      <c r="E849" s="3"/>
      <c r="F849" s="3"/>
    </row>
    <row r="850" spans="5:6" x14ac:dyDescent="0.25">
      <c r="E850" s="3"/>
      <c r="F850" s="3"/>
    </row>
    <row r="851" spans="5:6" x14ac:dyDescent="0.25">
      <c r="E851" s="3"/>
      <c r="F851" s="3"/>
    </row>
    <row r="852" spans="5:6" x14ac:dyDescent="0.25">
      <c r="E852" s="3"/>
      <c r="F852" s="3"/>
    </row>
    <row r="853" spans="5:6" x14ac:dyDescent="0.25">
      <c r="E853" s="3"/>
      <c r="F853" s="3"/>
    </row>
    <row r="854" spans="5:6" x14ac:dyDescent="0.25">
      <c r="E854" s="3"/>
      <c r="F854" s="3"/>
    </row>
    <row r="855" spans="5:6" x14ac:dyDescent="0.25">
      <c r="E855" s="3"/>
      <c r="F855" s="3"/>
    </row>
    <row r="856" spans="5:6" x14ac:dyDescent="0.25">
      <c r="E856" s="3"/>
      <c r="F856" s="3"/>
    </row>
    <row r="857" spans="5:6" x14ac:dyDescent="0.25">
      <c r="E857" s="3"/>
      <c r="F857" s="3"/>
    </row>
    <row r="858" spans="5:6" x14ac:dyDescent="0.25">
      <c r="E858" s="3"/>
      <c r="F858" s="3"/>
    </row>
    <row r="859" spans="5:6" x14ac:dyDescent="0.25">
      <c r="E859" s="3"/>
      <c r="F859" s="3"/>
    </row>
    <row r="860" spans="5:6" x14ac:dyDescent="0.25">
      <c r="E860" s="3"/>
      <c r="F860" s="3"/>
    </row>
    <row r="861" spans="5:6" x14ac:dyDescent="0.25">
      <c r="E861" s="3"/>
      <c r="F861" s="3"/>
    </row>
    <row r="862" spans="5:6" x14ac:dyDescent="0.25">
      <c r="E862" s="3"/>
      <c r="F862" s="3"/>
    </row>
    <row r="863" spans="5:6" x14ac:dyDescent="0.25">
      <c r="E863" s="3"/>
      <c r="F863" s="3"/>
    </row>
    <row r="864" spans="5:6" x14ac:dyDescent="0.25">
      <c r="E864" s="3"/>
      <c r="F864" s="3"/>
    </row>
    <row r="865" spans="5:6" x14ac:dyDescent="0.25">
      <c r="E865" s="3"/>
      <c r="F865" s="3"/>
    </row>
    <row r="866" spans="5:6" x14ac:dyDescent="0.25">
      <c r="E866" s="3"/>
      <c r="F866" s="3"/>
    </row>
    <row r="867" spans="5:6" x14ac:dyDescent="0.25">
      <c r="E867" s="3"/>
      <c r="F867" s="3"/>
    </row>
    <row r="868" spans="5:6" x14ac:dyDescent="0.25">
      <c r="E868" s="3"/>
      <c r="F868" s="3"/>
    </row>
    <row r="869" spans="5:6" x14ac:dyDescent="0.25">
      <c r="E869" s="3"/>
      <c r="F869" s="3"/>
    </row>
    <row r="870" spans="5:6" x14ac:dyDescent="0.25">
      <c r="E870" s="3"/>
      <c r="F870" s="3"/>
    </row>
    <row r="871" spans="5:6" x14ac:dyDescent="0.25">
      <c r="E871" s="3"/>
      <c r="F871" s="3"/>
    </row>
    <row r="872" spans="5:6" x14ac:dyDescent="0.25">
      <c r="E872" s="3"/>
      <c r="F872" s="3"/>
    </row>
    <row r="873" spans="5:6" x14ac:dyDescent="0.25">
      <c r="E873" s="3"/>
      <c r="F873" s="3"/>
    </row>
    <row r="874" spans="5:6" x14ac:dyDescent="0.25">
      <c r="E874" s="3"/>
      <c r="F874" s="3"/>
    </row>
    <row r="875" spans="5:6" x14ac:dyDescent="0.25">
      <c r="E875" s="3"/>
      <c r="F875" s="3"/>
    </row>
    <row r="876" spans="5:6" x14ac:dyDescent="0.25">
      <c r="E876" s="3"/>
      <c r="F876" s="3"/>
    </row>
    <row r="877" spans="5:6" x14ac:dyDescent="0.25">
      <c r="E877" s="3"/>
      <c r="F877" s="3"/>
    </row>
    <row r="878" spans="5:6" x14ac:dyDescent="0.25">
      <c r="E878" s="3"/>
      <c r="F878" s="3"/>
    </row>
    <row r="879" spans="5:6" x14ac:dyDescent="0.25">
      <c r="E879" s="3"/>
      <c r="F879" s="3"/>
    </row>
    <row r="880" spans="5:6" x14ac:dyDescent="0.25">
      <c r="E880" s="3"/>
      <c r="F880" s="3"/>
    </row>
    <row r="881" spans="5:6" x14ac:dyDescent="0.25">
      <c r="E881" s="3"/>
      <c r="F881" s="3"/>
    </row>
    <row r="882" spans="5:6" x14ac:dyDescent="0.25">
      <c r="E882" s="3"/>
      <c r="F882" s="3"/>
    </row>
    <row r="883" spans="5:6" x14ac:dyDescent="0.25">
      <c r="E883" s="3"/>
      <c r="F883" s="3"/>
    </row>
    <row r="884" spans="5:6" x14ac:dyDescent="0.25">
      <c r="E884" s="3"/>
      <c r="F884" s="3"/>
    </row>
    <row r="885" spans="5:6" x14ac:dyDescent="0.25">
      <c r="E885" s="3"/>
      <c r="F885" s="3"/>
    </row>
    <row r="886" spans="5:6" x14ac:dyDescent="0.25">
      <c r="E886" s="3"/>
      <c r="F886" s="3"/>
    </row>
    <row r="887" spans="5:6" x14ac:dyDescent="0.25">
      <c r="E887" s="3"/>
      <c r="F887" s="3"/>
    </row>
    <row r="888" spans="5:6" x14ac:dyDescent="0.25">
      <c r="E888" s="3"/>
      <c r="F888" s="3"/>
    </row>
    <row r="889" spans="5:6" x14ac:dyDescent="0.25">
      <c r="E889" s="3"/>
      <c r="F889" s="3"/>
    </row>
    <row r="890" spans="5:6" x14ac:dyDescent="0.25">
      <c r="E890" s="3"/>
      <c r="F890" s="3"/>
    </row>
    <row r="891" spans="5:6" x14ac:dyDescent="0.25">
      <c r="E891" s="3"/>
      <c r="F891" s="3"/>
    </row>
    <row r="892" spans="5:6" x14ac:dyDescent="0.25">
      <c r="E892" s="3"/>
      <c r="F892" s="3"/>
    </row>
    <row r="893" spans="5:6" x14ac:dyDescent="0.25">
      <c r="E893" s="3"/>
      <c r="F893" s="3"/>
    </row>
    <row r="894" spans="5:6" x14ac:dyDescent="0.25">
      <c r="E894" s="3"/>
      <c r="F894" s="3"/>
    </row>
    <row r="895" spans="5:6" x14ac:dyDescent="0.25">
      <c r="E895" s="3"/>
      <c r="F895" s="3"/>
    </row>
    <row r="896" spans="5:6" x14ac:dyDescent="0.25">
      <c r="E896" s="3"/>
      <c r="F896" s="3"/>
    </row>
    <row r="897" spans="5:6" x14ac:dyDescent="0.25">
      <c r="E897" s="3"/>
      <c r="F897" s="3"/>
    </row>
    <row r="898" spans="5:6" x14ac:dyDescent="0.25">
      <c r="E898" s="3"/>
      <c r="F898" s="3"/>
    </row>
    <row r="899" spans="5:6" x14ac:dyDescent="0.25">
      <c r="E899" s="3"/>
      <c r="F899" s="3"/>
    </row>
    <row r="900" spans="5:6" x14ac:dyDescent="0.25">
      <c r="E900" s="3"/>
      <c r="F900" s="3"/>
    </row>
    <row r="901" spans="5:6" x14ac:dyDescent="0.25">
      <c r="E901" s="3"/>
      <c r="F901" s="3"/>
    </row>
    <row r="902" spans="5:6" x14ac:dyDescent="0.25">
      <c r="E902" s="3"/>
      <c r="F902" s="3"/>
    </row>
    <row r="903" spans="5:6" x14ac:dyDescent="0.25">
      <c r="E903" s="3"/>
      <c r="F903" s="3"/>
    </row>
    <row r="904" spans="5:6" x14ac:dyDescent="0.25">
      <c r="E904" s="3"/>
      <c r="F904" s="3"/>
    </row>
    <row r="905" spans="5:6" x14ac:dyDescent="0.25">
      <c r="E905" s="3"/>
      <c r="F905" s="3"/>
    </row>
    <row r="906" spans="5:6" x14ac:dyDescent="0.25">
      <c r="E906" s="3"/>
      <c r="F906" s="3"/>
    </row>
    <row r="907" spans="5:6" x14ac:dyDescent="0.25">
      <c r="E907" s="3"/>
      <c r="F907" s="3"/>
    </row>
    <row r="908" spans="5:6" x14ac:dyDescent="0.25">
      <c r="E908" s="3"/>
      <c r="F908" s="3"/>
    </row>
    <row r="909" spans="5:6" x14ac:dyDescent="0.25">
      <c r="E909" s="3"/>
      <c r="F909" s="3"/>
    </row>
    <row r="910" spans="5:6" x14ac:dyDescent="0.25">
      <c r="E910" s="3"/>
      <c r="F910" s="3"/>
    </row>
    <row r="911" spans="5:6" x14ac:dyDescent="0.25">
      <c r="E911" s="3"/>
      <c r="F911" s="3"/>
    </row>
    <row r="912" spans="5:6" x14ac:dyDescent="0.25">
      <c r="E912" s="3"/>
      <c r="F912" s="3"/>
    </row>
    <row r="913" spans="5:6" x14ac:dyDescent="0.25">
      <c r="E913" s="3"/>
      <c r="F913" s="3"/>
    </row>
    <row r="914" spans="5:6" x14ac:dyDescent="0.25">
      <c r="E914" s="3"/>
      <c r="F914" s="3"/>
    </row>
    <row r="915" spans="5:6" x14ac:dyDescent="0.25">
      <c r="E915" s="3"/>
      <c r="F915" s="3"/>
    </row>
    <row r="916" spans="5:6" x14ac:dyDescent="0.25">
      <c r="E916" s="3"/>
      <c r="F916" s="3"/>
    </row>
    <row r="917" spans="5:6" x14ac:dyDescent="0.25">
      <c r="E917" s="3"/>
      <c r="F917" s="3"/>
    </row>
    <row r="918" spans="5:6" x14ac:dyDescent="0.25">
      <c r="E918" s="3"/>
      <c r="F918" s="3"/>
    </row>
    <row r="919" spans="5:6" x14ac:dyDescent="0.25">
      <c r="E919" s="3"/>
      <c r="F919" s="3"/>
    </row>
    <row r="920" spans="5:6" x14ac:dyDescent="0.25">
      <c r="E920" s="3"/>
      <c r="F920" s="3"/>
    </row>
    <row r="921" spans="5:6" x14ac:dyDescent="0.25">
      <c r="E921" s="3"/>
      <c r="F921" s="3"/>
    </row>
    <row r="922" spans="5:6" x14ac:dyDescent="0.25">
      <c r="E922" s="3"/>
      <c r="F922" s="3"/>
    </row>
    <row r="923" spans="5:6" x14ac:dyDescent="0.25">
      <c r="E923" s="3"/>
      <c r="F923" s="3"/>
    </row>
    <row r="924" spans="5:6" x14ac:dyDescent="0.25">
      <c r="E924" s="3"/>
      <c r="F924" s="3"/>
    </row>
    <row r="925" spans="5:6" x14ac:dyDescent="0.25">
      <c r="E925" s="3"/>
      <c r="F925" s="3"/>
    </row>
    <row r="926" spans="5:6" x14ac:dyDescent="0.25">
      <c r="E926" s="3"/>
      <c r="F926" s="3"/>
    </row>
    <row r="927" spans="5:6" x14ac:dyDescent="0.25">
      <c r="E927" s="3"/>
      <c r="F927" s="3"/>
    </row>
    <row r="928" spans="5:6" x14ac:dyDescent="0.25">
      <c r="E928" s="3"/>
      <c r="F928" s="3"/>
    </row>
    <row r="929" spans="5:6" x14ac:dyDescent="0.25">
      <c r="E929" s="3"/>
      <c r="F929" s="3"/>
    </row>
    <row r="930" spans="5:6" x14ac:dyDescent="0.25">
      <c r="E930" s="3"/>
      <c r="F930" s="3"/>
    </row>
    <row r="931" spans="5:6" x14ac:dyDescent="0.25">
      <c r="E931" s="3"/>
      <c r="F931" s="3"/>
    </row>
    <row r="932" spans="5:6" x14ac:dyDescent="0.25">
      <c r="E932" s="3"/>
      <c r="F932" s="3"/>
    </row>
    <row r="933" spans="5:6" x14ac:dyDescent="0.25">
      <c r="E933" s="3"/>
      <c r="F933" s="3"/>
    </row>
    <row r="934" spans="5:6" x14ac:dyDescent="0.25">
      <c r="E934" s="3"/>
      <c r="F934" s="3"/>
    </row>
    <row r="935" spans="5:6" x14ac:dyDescent="0.25">
      <c r="E935" s="3"/>
      <c r="F935" s="3"/>
    </row>
    <row r="936" spans="5:6" x14ac:dyDescent="0.25">
      <c r="E936" s="3"/>
      <c r="F936" s="3"/>
    </row>
    <row r="937" spans="5:6" x14ac:dyDescent="0.25">
      <c r="E937" s="3"/>
      <c r="F937" s="3"/>
    </row>
    <row r="938" spans="5:6" x14ac:dyDescent="0.25">
      <c r="E938" s="3"/>
      <c r="F938" s="3"/>
    </row>
    <row r="939" spans="5:6" x14ac:dyDescent="0.25">
      <c r="E939" s="3"/>
      <c r="F939" s="3"/>
    </row>
    <row r="940" spans="5:6" x14ac:dyDescent="0.25">
      <c r="E940" s="3"/>
      <c r="F940" s="3"/>
    </row>
    <row r="941" spans="5:6" x14ac:dyDescent="0.25">
      <c r="E941" s="3"/>
      <c r="F941" s="3"/>
    </row>
    <row r="942" spans="5:6" x14ac:dyDescent="0.25">
      <c r="E942" s="3"/>
      <c r="F942" s="3"/>
    </row>
    <row r="943" spans="5:6" x14ac:dyDescent="0.25">
      <c r="E943" s="3"/>
      <c r="F943" s="3"/>
    </row>
    <row r="944" spans="5:6" x14ac:dyDescent="0.25">
      <c r="E944" s="3"/>
      <c r="F944" s="3"/>
    </row>
    <row r="945" spans="5:6" x14ac:dyDescent="0.25">
      <c r="E945" s="3"/>
      <c r="F945" s="3"/>
    </row>
    <row r="946" spans="5:6" x14ac:dyDescent="0.25">
      <c r="E946" s="3"/>
      <c r="F946" s="3"/>
    </row>
    <row r="947" spans="5:6" x14ac:dyDescent="0.25">
      <c r="E947" s="3"/>
      <c r="F947" s="3"/>
    </row>
    <row r="948" spans="5:6" x14ac:dyDescent="0.25">
      <c r="E948" s="3"/>
      <c r="F948" s="3"/>
    </row>
    <row r="949" spans="5:6" x14ac:dyDescent="0.25">
      <c r="E949" s="3"/>
      <c r="F949" s="3"/>
    </row>
    <row r="950" spans="5:6" x14ac:dyDescent="0.25">
      <c r="E950" s="3"/>
      <c r="F950" s="3"/>
    </row>
    <row r="951" spans="5:6" x14ac:dyDescent="0.25">
      <c r="E951" s="3"/>
      <c r="F951" s="3"/>
    </row>
    <row r="952" spans="5:6" x14ac:dyDescent="0.25">
      <c r="E952" s="3"/>
      <c r="F952" s="3"/>
    </row>
    <row r="953" spans="5:6" x14ac:dyDescent="0.25">
      <c r="E953" s="3"/>
      <c r="F953" s="3"/>
    </row>
    <row r="954" spans="5:6" x14ac:dyDescent="0.25">
      <c r="E954" s="3"/>
      <c r="F954" s="3"/>
    </row>
    <row r="955" spans="5:6" x14ac:dyDescent="0.25">
      <c r="E955" s="3"/>
      <c r="F955" s="3"/>
    </row>
    <row r="956" spans="5:6" x14ac:dyDescent="0.25">
      <c r="E956" s="3"/>
      <c r="F956" s="3"/>
    </row>
    <row r="957" spans="5:6" x14ac:dyDescent="0.25">
      <c r="E957" s="3"/>
      <c r="F957" s="3"/>
    </row>
    <row r="958" spans="5:6" x14ac:dyDescent="0.25">
      <c r="E958" s="3"/>
      <c r="F958" s="3"/>
    </row>
    <row r="959" spans="5:6" x14ac:dyDescent="0.25">
      <c r="E959" s="3"/>
      <c r="F959" s="3"/>
    </row>
    <row r="960" spans="5:6" x14ac:dyDescent="0.25">
      <c r="E960" s="3"/>
      <c r="F960" s="3"/>
    </row>
    <row r="961" spans="5:6" x14ac:dyDescent="0.25">
      <c r="E961" s="3"/>
      <c r="F961" s="3"/>
    </row>
    <row r="962" spans="5:6" x14ac:dyDescent="0.25">
      <c r="E962" s="3"/>
      <c r="F962" s="3"/>
    </row>
    <row r="963" spans="5:6" x14ac:dyDescent="0.25">
      <c r="E963" s="3"/>
      <c r="F963" s="3"/>
    </row>
    <row r="964" spans="5:6" x14ac:dyDescent="0.25">
      <c r="E964" s="3"/>
      <c r="F964" s="3"/>
    </row>
    <row r="965" spans="5:6" x14ac:dyDescent="0.25">
      <c r="E965" s="3"/>
      <c r="F965" s="3"/>
    </row>
    <row r="966" spans="5:6" x14ac:dyDescent="0.25">
      <c r="E966" s="3"/>
      <c r="F966" s="3"/>
    </row>
    <row r="967" spans="5:6" x14ac:dyDescent="0.25">
      <c r="E967" s="3"/>
      <c r="F967" s="3"/>
    </row>
    <row r="968" spans="5:6" x14ac:dyDescent="0.25">
      <c r="E968" s="3"/>
      <c r="F968" s="3"/>
    </row>
    <row r="969" spans="5:6" x14ac:dyDescent="0.25">
      <c r="E969" s="3"/>
      <c r="F969" s="3"/>
    </row>
    <row r="970" spans="5:6" x14ac:dyDescent="0.25">
      <c r="E970" s="3"/>
      <c r="F970" s="3"/>
    </row>
    <row r="971" spans="5:6" x14ac:dyDescent="0.25">
      <c r="E971" s="3"/>
      <c r="F971" s="3"/>
    </row>
    <row r="972" spans="5:6" x14ac:dyDescent="0.25">
      <c r="E972" s="3"/>
      <c r="F972" s="3"/>
    </row>
    <row r="973" spans="5:6" x14ac:dyDescent="0.25">
      <c r="E973" s="3"/>
      <c r="F973" s="3"/>
    </row>
    <row r="974" spans="5:6" x14ac:dyDescent="0.25">
      <c r="E974" s="3"/>
      <c r="F974" s="3"/>
    </row>
    <row r="975" spans="5:6" x14ac:dyDescent="0.25">
      <c r="E975" s="3"/>
      <c r="F975" s="3"/>
    </row>
    <row r="976" spans="5:6" x14ac:dyDescent="0.25">
      <c r="E976" s="3"/>
      <c r="F976" s="3"/>
    </row>
    <row r="977" spans="5:6" x14ac:dyDescent="0.25">
      <c r="E977" s="3"/>
      <c r="F977" s="3"/>
    </row>
    <row r="978" spans="5:6" x14ac:dyDescent="0.25">
      <c r="E978" s="3"/>
      <c r="F978" s="3"/>
    </row>
    <row r="979" spans="5:6" x14ac:dyDescent="0.25">
      <c r="E979" s="3"/>
      <c r="F979" s="3"/>
    </row>
    <row r="980" spans="5:6" x14ac:dyDescent="0.25">
      <c r="E980" s="3"/>
      <c r="F980" s="3"/>
    </row>
    <row r="981" spans="5:6" x14ac:dyDescent="0.25">
      <c r="E981" s="3"/>
      <c r="F981" s="3"/>
    </row>
    <row r="982" spans="5:6" x14ac:dyDescent="0.25">
      <c r="E982" s="3"/>
      <c r="F982" s="3"/>
    </row>
    <row r="983" spans="5:6" x14ac:dyDescent="0.25">
      <c r="E983" s="3"/>
      <c r="F983" s="3"/>
    </row>
    <row r="984" spans="5:6" x14ac:dyDescent="0.25">
      <c r="E984" s="3"/>
      <c r="F984" s="3"/>
    </row>
    <row r="985" spans="5:6" x14ac:dyDescent="0.25">
      <c r="E985" s="3"/>
      <c r="F985" s="3"/>
    </row>
    <row r="986" spans="5:6" x14ac:dyDescent="0.25">
      <c r="E986" s="3"/>
      <c r="F986" s="3"/>
    </row>
    <row r="987" spans="5:6" x14ac:dyDescent="0.25">
      <c r="E987" s="3"/>
      <c r="F987" s="3"/>
    </row>
    <row r="988" spans="5:6" x14ac:dyDescent="0.25">
      <c r="E988" s="3"/>
      <c r="F988" s="3"/>
    </row>
    <row r="989" spans="5:6" x14ac:dyDescent="0.25">
      <c r="E989" s="3"/>
      <c r="F989" s="3"/>
    </row>
    <row r="990" spans="5:6" x14ac:dyDescent="0.25">
      <c r="E990" s="3"/>
      <c r="F990" s="3"/>
    </row>
    <row r="991" spans="5:6" x14ac:dyDescent="0.25">
      <c r="E991" s="3"/>
      <c r="F991" s="3"/>
    </row>
    <row r="992" spans="5:6" x14ac:dyDescent="0.25">
      <c r="E992" s="3"/>
      <c r="F992" s="3"/>
    </row>
    <row r="993" spans="5:6" x14ac:dyDescent="0.25">
      <c r="E993" s="3"/>
      <c r="F993" s="3"/>
    </row>
    <row r="994" spans="5:6" x14ac:dyDescent="0.25">
      <c r="E994" s="3"/>
      <c r="F994" s="3"/>
    </row>
    <row r="995" spans="5:6" x14ac:dyDescent="0.25">
      <c r="E995" s="3"/>
      <c r="F995" s="3"/>
    </row>
    <row r="996" spans="5:6" x14ac:dyDescent="0.25">
      <c r="E996" s="3"/>
      <c r="F996" s="3"/>
    </row>
    <row r="997" spans="5:6" x14ac:dyDescent="0.25">
      <c r="E997" s="3"/>
      <c r="F997" s="3"/>
    </row>
    <row r="998" spans="5:6" x14ac:dyDescent="0.25">
      <c r="E998" s="3"/>
      <c r="F998" s="3"/>
    </row>
    <row r="999" spans="5:6" x14ac:dyDescent="0.25">
      <c r="E999" s="3"/>
      <c r="F999" s="3"/>
    </row>
    <row r="1000" spans="5:6" x14ac:dyDescent="0.25">
      <c r="E1000" s="3"/>
      <c r="F1000" s="3"/>
    </row>
    <row r="1001" spans="5:6" x14ac:dyDescent="0.25">
      <c r="E1001" s="3"/>
      <c r="F1001" s="3"/>
    </row>
    <row r="1002" spans="5:6" x14ac:dyDescent="0.25">
      <c r="E1002" s="3"/>
      <c r="F1002" s="3"/>
    </row>
    <row r="1003" spans="5:6" x14ac:dyDescent="0.25">
      <c r="E1003" s="3"/>
      <c r="F1003" s="3"/>
    </row>
    <row r="1004" spans="5:6" x14ac:dyDescent="0.25">
      <c r="E1004" s="3"/>
      <c r="F1004" s="3"/>
    </row>
    <row r="1005" spans="5:6" x14ac:dyDescent="0.25">
      <c r="E1005" s="3"/>
      <c r="F1005" s="3"/>
    </row>
    <row r="1006" spans="5:6" x14ac:dyDescent="0.25">
      <c r="E1006" s="3"/>
      <c r="F1006" s="3"/>
    </row>
    <row r="1007" spans="5:6" x14ac:dyDescent="0.25">
      <c r="E1007" s="3"/>
      <c r="F1007" s="3"/>
    </row>
    <row r="1008" spans="5:6" x14ac:dyDescent="0.25">
      <c r="E1008" s="3"/>
      <c r="F1008" s="3"/>
    </row>
    <row r="1009" spans="5:6" x14ac:dyDescent="0.25">
      <c r="E1009" s="3"/>
      <c r="F1009" s="3"/>
    </row>
    <row r="1010" spans="5:6" x14ac:dyDescent="0.25">
      <c r="E1010" s="3"/>
      <c r="F1010" s="3"/>
    </row>
    <row r="1011" spans="5:6" x14ac:dyDescent="0.25">
      <c r="E1011" s="3"/>
      <c r="F1011" s="3"/>
    </row>
    <row r="1012" spans="5:6" x14ac:dyDescent="0.25">
      <c r="E1012" s="3"/>
      <c r="F1012" s="3"/>
    </row>
    <row r="1013" spans="5:6" x14ac:dyDescent="0.25">
      <c r="E1013" s="3"/>
      <c r="F1013" s="3"/>
    </row>
    <row r="1014" spans="5:6" x14ac:dyDescent="0.25">
      <c r="E1014" s="3"/>
      <c r="F1014" s="3"/>
    </row>
    <row r="1015" spans="5:6" x14ac:dyDescent="0.25">
      <c r="E1015" s="3"/>
      <c r="F1015" s="3"/>
    </row>
    <row r="1016" spans="5:6" x14ac:dyDescent="0.25">
      <c r="E1016" s="3"/>
      <c r="F1016" s="3"/>
    </row>
    <row r="1017" spans="5:6" x14ac:dyDescent="0.25">
      <c r="E1017" s="3"/>
      <c r="F1017" s="3"/>
    </row>
    <row r="1018" spans="5:6" x14ac:dyDescent="0.25">
      <c r="E1018" s="3"/>
      <c r="F1018" s="3"/>
    </row>
    <row r="1019" spans="5:6" x14ac:dyDescent="0.25">
      <c r="E1019" s="3"/>
      <c r="F1019" s="3"/>
    </row>
    <row r="1020" spans="5:6" x14ac:dyDescent="0.25">
      <c r="E1020" s="3"/>
      <c r="F1020" s="3"/>
    </row>
    <row r="1021" spans="5:6" x14ac:dyDescent="0.25">
      <c r="E1021" s="3"/>
      <c r="F1021" s="3"/>
    </row>
    <row r="1022" spans="5:6" x14ac:dyDescent="0.25">
      <c r="E1022" s="3"/>
      <c r="F1022" s="3"/>
    </row>
    <row r="1023" spans="5:6" x14ac:dyDescent="0.25">
      <c r="E1023" s="3"/>
      <c r="F1023" s="3"/>
    </row>
    <row r="1024" spans="5:6" x14ac:dyDescent="0.25">
      <c r="E1024" s="3"/>
      <c r="F1024" s="3"/>
    </row>
    <row r="1025" spans="5:6" x14ac:dyDescent="0.25">
      <c r="E1025" s="3"/>
      <c r="F1025" s="3"/>
    </row>
    <row r="1026" spans="5:6" x14ac:dyDescent="0.25">
      <c r="E1026" s="3"/>
      <c r="F1026" s="3"/>
    </row>
    <row r="1027" spans="5:6" x14ac:dyDescent="0.25">
      <c r="E1027" s="3"/>
      <c r="F1027" s="3"/>
    </row>
    <row r="1028" spans="5:6" x14ac:dyDescent="0.25">
      <c r="E1028" s="3"/>
      <c r="F1028" s="3"/>
    </row>
    <row r="1029" spans="5:6" x14ac:dyDescent="0.25">
      <c r="E1029" s="3"/>
      <c r="F1029" s="3"/>
    </row>
    <row r="1030" spans="5:6" x14ac:dyDescent="0.25">
      <c r="E1030" s="3"/>
      <c r="F1030" s="3"/>
    </row>
    <row r="1031" spans="5:6" x14ac:dyDescent="0.25">
      <c r="E1031" s="3"/>
      <c r="F1031" s="3"/>
    </row>
    <row r="1032" spans="5:6" x14ac:dyDescent="0.25">
      <c r="E1032" s="3"/>
      <c r="F1032" s="3"/>
    </row>
    <row r="1033" spans="5:6" x14ac:dyDescent="0.25">
      <c r="E1033" s="3"/>
      <c r="F1033" s="3"/>
    </row>
    <row r="1034" spans="5:6" x14ac:dyDescent="0.25">
      <c r="E1034" s="3"/>
      <c r="F1034" s="3"/>
    </row>
    <row r="1035" spans="5:6" x14ac:dyDescent="0.25">
      <c r="E1035" s="3"/>
      <c r="F1035" s="3"/>
    </row>
    <row r="1036" spans="5:6" x14ac:dyDescent="0.25">
      <c r="E1036" s="3"/>
      <c r="F1036" s="3"/>
    </row>
    <row r="1037" spans="5:6" x14ac:dyDescent="0.25">
      <c r="E1037" s="3"/>
      <c r="F1037" s="3"/>
    </row>
    <row r="1038" spans="5:6" x14ac:dyDescent="0.25">
      <c r="E1038" s="3"/>
      <c r="F1038" s="3"/>
    </row>
    <row r="1039" spans="5:6" x14ac:dyDescent="0.25">
      <c r="E1039" s="3"/>
      <c r="F1039" s="3"/>
    </row>
    <row r="1040" spans="5:6" x14ac:dyDescent="0.25">
      <c r="E1040" s="3"/>
      <c r="F1040" s="3"/>
    </row>
    <row r="1041" spans="5:6" x14ac:dyDescent="0.25">
      <c r="E1041" s="3"/>
      <c r="F1041" s="3"/>
    </row>
    <row r="1042" spans="5:6" x14ac:dyDescent="0.25">
      <c r="E1042" s="3"/>
      <c r="F1042" s="3"/>
    </row>
    <row r="1043" spans="5:6" x14ac:dyDescent="0.25">
      <c r="E1043" s="3"/>
      <c r="F1043" s="3"/>
    </row>
    <row r="1044" spans="5:6" x14ac:dyDescent="0.25">
      <c r="E1044" s="3"/>
      <c r="F1044" s="3"/>
    </row>
    <row r="1045" spans="5:6" x14ac:dyDescent="0.25">
      <c r="E1045" s="3"/>
      <c r="F1045" s="3"/>
    </row>
    <row r="1046" spans="5:6" x14ac:dyDescent="0.25">
      <c r="E1046" s="3"/>
      <c r="F1046" s="3"/>
    </row>
    <row r="1047" spans="5:6" x14ac:dyDescent="0.25">
      <c r="E1047" s="3"/>
      <c r="F1047" s="3"/>
    </row>
    <row r="1048" spans="5:6" x14ac:dyDescent="0.25">
      <c r="E1048" s="3"/>
      <c r="F1048" s="3"/>
    </row>
    <row r="1049" spans="5:6" x14ac:dyDescent="0.25">
      <c r="E1049" s="3"/>
      <c r="F1049" s="3"/>
    </row>
    <row r="1050" spans="5:6" x14ac:dyDescent="0.25">
      <c r="E1050" s="3"/>
      <c r="F1050" s="3"/>
    </row>
    <row r="1051" spans="5:6" x14ac:dyDescent="0.25">
      <c r="E1051" s="3"/>
      <c r="F1051" s="3"/>
    </row>
    <row r="1052" spans="5:6" x14ac:dyDescent="0.25">
      <c r="E1052" s="3"/>
      <c r="F1052" s="3"/>
    </row>
    <row r="1053" spans="5:6" x14ac:dyDescent="0.25">
      <c r="E1053" s="3"/>
      <c r="F1053" s="3"/>
    </row>
    <row r="1054" spans="5:6" x14ac:dyDescent="0.25">
      <c r="E1054" s="3"/>
      <c r="F1054" s="3"/>
    </row>
    <row r="1055" spans="5:6" x14ac:dyDescent="0.25">
      <c r="E1055" s="3"/>
      <c r="F1055" s="3"/>
    </row>
    <row r="1056" spans="5:6" x14ac:dyDescent="0.25">
      <c r="E1056" s="3"/>
      <c r="F1056" s="3"/>
    </row>
    <row r="1057" spans="5:6" x14ac:dyDescent="0.25">
      <c r="E1057" s="3"/>
      <c r="F1057" s="3"/>
    </row>
    <row r="1058" spans="5:6" x14ac:dyDescent="0.25">
      <c r="E1058" s="3"/>
      <c r="F1058" s="3"/>
    </row>
    <row r="1059" spans="5:6" x14ac:dyDescent="0.25">
      <c r="E1059" s="3"/>
      <c r="F1059" s="3"/>
    </row>
    <row r="1060" spans="5:6" x14ac:dyDescent="0.25">
      <c r="E1060" s="3"/>
      <c r="F1060" s="3"/>
    </row>
    <row r="1061" spans="5:6" x14ac:dyDescent="0.25">
      <c r="E1061" s="3"/>
      <c r="F1061" s="3"/>
    </row>
    <row r="1062" spans="5:6" x14ac:dyDescent="0.25">
      <c r="E1062" s="3"/>
      <c r="F1062" s="3"/>
    </row>
    <row r="1063" spans="5:6" x14ac:dyDescent="0.25">
      <c r="E1063" s="3"/>
      <c r="F1063" s="3"/>
    </row>
    <row r="1064" spans="5:6" x14ac:dyDescent="0.25">
      <c r="E1064" s="3"/>
      <c r="F1064" s="3"/>
    </row>
    <row r="1065" spans="5:6" x14ac:dyDescent="0.25">
      <c r="E1065" s="3"/>
      <c r="F1065" s="3"/>
    </row>
    <row r="1066" spans="5:6" x14ac:dyDescent="0.25">
      <c r="E1066" s="3"/>
      <c r="F1066" s="3"/>
    </row>
    <row r="1067" spans="5:6" x14ac:dyDescent="0.25">
      <c r="E1067" s="3"/>
      <c r="F1067" s="3"/>
    </row>
    <row r="1068" spans="5:6" x14ac:dyDescent="0.25">
      <c r="E1068" s="3"/>
      <c r="F1068" s="3"/>
    </row>
    <row r="1069" spans="5:6" x14ac:dyDescent="0.25">
      <c r="E1069" s="3"/>
      <c r="F1069" s="3"/>
    </row>
    <row r="1070" spans="5:6" x14ac:dyDescent="0.25">
      <c r="E1070" s="3"/>
      <c r="F1070" s="3"/>
    </row>
    <row r="1071" spans="5:6" x14ac:dyDescent="0.25">
      <c r="E1071" s="3"/>
      <c r="F1071" s="3"/>
    </row>
    <row r="1072" spans="5:6" x14ac:dyDescent="0.25">
      <c r="E1072" s="3"/>
      <c r="F1072" s="3"/>
    </row>
    <row r="1073" spans="5:6" x14ac:dyDescent="0.25">
      <c r="E1073" s="3"/>
      <c r="F1073" s="3"/>
    </row>
    <row r="1074" spans="5:6" x14ac:dyDescent="0.25">
      <c r="E1074" s="3"/>
      <c r="F1074" s="3"/>
    </row>
    <row r="1075" spans="5:6" x14ac:dyDescent="0.25">
      <c r="E1075" s="3"/>
      <c r="F1075" s="3"/>
    </row>
    <row r="1076" spans="5:6" x14ac:dyDescent="0.25">
      <c r="E1076" s="3"/>
      <c r="F1076" s="3"/>
    </row>
    <row r="1077" spans="5:6" x14ac:dyDescent="0.25">
      <c r="E1077" s="3"/>
      <c r="F1077" s="3"/>
    </row>
    <row r="1078" spans="5:6" x14ac:dyDescent="0.25">
      <c r="E1078" s="3"/>
      <c r="F1078" s="3"/>
    </row>
    <row r="1079" spans="5:6" x14ac:dyDescent="0.25">
      <c r="E1079" s="3"/>
      <c r="F1079" s="3"/>
    </row>
    <row r="1080" spans="5:6" x14ac:dyDescent="0.25">
      <c r="E1080" s="3"/>
      <c r="F1080" s="3"/>
    </row>
    <row r="1081" spans="5:6" x14ac:dyDescent="0.25">
      <c r="E1081" s="3"/>
      <c r="F1081" s="3"/>
    </row>
    <row r="1082" spans="5:6" x14ac:dyDescent="0.25">
      <c r="E1082" s="3"/>
      <c r="F1082" s="3"/>
    </row>
    <row r="1083" spans="5:6" x14ac:dyDescent="0.25">
      <c r="E1083" s="3"/>
      <c r="F1083" s="3"/>
    </row>
    <row r="1084" spans="5:6" x14ac:dyDescent="0.25">
      <c r="E1084" s="3"/>
      <c r="F1084" s="3"/>
    </row>
    <row r="1085" spans="5:6" x14ac:dyDescent="0.25">
      <c r="E1085" s="3"/>
      <c r="F1085" s="3"/>
    </row>
    <row r="1086" spans="5:6" x14ac:dyDescent="0.25">
      <c r="E1086" s="3"/>
      <c r="F1086" s="3"/>
    </row>
    <row r="1087" spans="5:6" x14ac:dyDescent="0.25">
      <c r="E1087" s="3"/>
      <c r="F1087" s="3"/>
    </row>
    <row r="1088" spans="5:6" x14ac:dyDescent="0.25">
      <c r="E1088" s="3"/>
      <c r="F1088" s="3"/>
    </row>
    <row r="1089" spans="5:6" x14ac:dyDescent="0.25">
      <c r="E1089" s="3"/>
      <c r="F1089" s="3"/>
    </row>
    <row r="1090" spans="5:6" x14ac:dyDescent="0.25">
      <c r="E1090" s="3"/>
      <c r="F1090" s="3"/>
    </row>
    <row r="1091" spans="5:6" x14ac:dyDescent="0.25">
      <c r="E1091" s="3"/>
      <c r="F1091" s="3"/>
    </row>
    <row r="1092" spans="5:6" x14ac:dyDescent="0.25">
      <c r="E1092" s="3"/>
      <c r="F1092" s="3"/>
    </row>
    <row r="1093" spans="5:6" x14ac:dyDescent="0.25">
      <c r="E1093" s="3"/>
      <c r="F1093" s="3"/>
    </row>
    <row r="1094" spans="5:6" x14ac:dyDescent="0.25">
      <c r="E1094" s="3"/>
      <c r="F1094" s="3"/>
    </row>
    <row r="1095" spans="5:6" x14ac:dyDescent="0.25">
      <c r="E1095" s="3"/>
      <c r="F1095" s="3"/>
    </row>
    <row r="1096" spans="5:6" x14ac:dyDescent="0.25">
      <c r="E1096" s="3"/>
      <c r="F1096" s="3"/>
    </row>
    <row r="1097" spans="5:6" x14ac:dyDescent="0.25">
      <c r="E1097" s="3"/>
      <c r="F1097" s="3"/>
    </row>
    <row r="1098" spans="5:6" x14ac:dyDescent="0.25">
      <c r="E1098" s="3"/>
      <c r="F1098" s="3"/>
    </row>
    <row r="1099" spans="5:6" x14ac:dyDescent="0.25">
      <c r="E1099" s="3"/>
      <c r="F1099" s="3"/>
    </row>
    <row r="1100" spans="5:6" x14ac:dyDescent="0.25">
      <c r="E1100" s="3"/>
      <c r="F1100" s="3"/>
    </row>
    <row r="1101" spans="5:6" x14ac:dyDescent="0.25">
      <c r="E1101" s="3"/>
      <c r="F1101" s="3"/>
    </row>
    <row r="1102" spans="5:6" x14ac:dyDescent="0.25">
      <c r="E1102" s="3"/>
      <c r="F1102" s="3"/>
    </row>
    <row r="1103" spans="5:6" x14ac:dyDescent="0.25">
      <c r="E1103" s="3"/>
      <c r="F1103" s="3"/>
    </row>
    <row r="1104" spans="5:6" x14ac:dyDescent="0.25">
      <c r="E1104" s="3"/>
      <c r="F1104" s="3"/>
    </row>
    <row r="1105" spans="5:6" x14ac:dyDescent="0.25">
      <c r="E1105" s="3"/>
      <c r="F1105" s="3"/>
    </row>
    <row r="1106" spans="5:6" x14ac:dyDescent="0.25">
      <c r="E1106" s="3"/>
      <c r="F1106" s="3"/>
    </row>
    <row r="1107" spans="5:6" x14ac:dyDescent="0.25">
      <c r="E1107" s="3"/>
      <c r="F1107" s="3"/>
    </row>
    <row r="1108" spans="5:6" x14ac:dyDescent="0.25">
      <c r="E1108" s="3"/>
      <c r="F1108" s="3"/>
    </row>
    <row r="1109" spans="5:6" x14ac:dyDescent="0.25">
      <c r="E1109" s="3"/>
      <c r="F1109" s="3"/>
    </row>
    <row r="1110" spans="5:6" x14ac:dyDescent="0.25">
      <c r="E1110" s="3"/>
      <c r="F1110" s="3"/>
    </row>
    <row r="1111" spans="5:6" x14ac:dyDescent="0.25">
      <c r="E1111" s="3"/>
      <c r="F1111" s="3"/>
    </row>
    <row r="1112" spans="5:6" x14ac:dyDescent="0.25">
      <c r="E1112" s="3"/>
      <c r="F1112" s="3"/>
    </row>
    <row r="1113" spans="5:6" x14ac:dyDescent="0.25">
      <c r="E1113" s="3"/>
      <c r="F1113" s="3"/>
    </row>
    <row r="1114" spans="5:6" x14ac:dyDescent="0.25">
      <c r="E1114" s="3"/>
      <c r="F1114" s="3"/>
    </row>
    <row r="1115" spans="5:6" x14ac:dyDescent="0.25">
      <c r="E1115" s="3"/>
      <c r="F1115" s="3"/>
    </row>
    <row r="1116" spans="5:6" x14ac:dyDescent="0.25">
      <c r="E1116" s="3"/>
      <c r="F1116" s="3"/>
    </row>
    <row r="1117" spans="5:6" x14ac:dyDescent="0.25">
      <c r="E1117" s="3"/>
      <c r="F1117" s="3"/>
    </row>
    <row r="1118" spans="5:6" x14ac:dyDescent="0.25">
      <c r="E1118" s="3"/>
      <c r="F1118" s="3"/>
    </row>
    <row r="1119" spans="5:6" x14ac:dyDescent="0.25">
      <c r="E1119" s="3"/>
      <c r="F1119" s="3"/>
    </row>
    <row r="1120" spans="5:6" x14ac:dyDescent="0.25">
      <c r="E1120" s="3"/>
      <c r="F1120" s="3"/>
    </row>
    <row r="1121" spans="5:6" x14ac:dyDescent="0.25">
      <c r="E1121" s="3"/>
      <c r="F1121" s="3"/>
    </row>
    <row r="1122" spans="5:6" x14ac:dyDescent="0.25">
      <c r="E1122" s="3"/>
      <c r="F1122" s="3"/>
    </row>
    <row r="1123" spans="5:6" x14ac:dyDescent="0.25">
      <c r="E1123" s="3"/>
      <c r="F1123" s="3"/>
    </row>
    <row r="1124" spans="5:6" x14ac:dyDescent="0.25">
      <c r="E1124" s="3"/>
      <c r="F1124" s="3"/>
    </row>
    <row r="1125" spans="5:6" x14ac:dyDescent="0.25">
      <c r="E1125" s="3"/>
      <c r="F1125" s="3"/>
    </row>
    <row r="1126" spans="5:6" x14ac:dyDescent="0.25">
      <c r="E1126" s="3"/>
      <c r="F1126" s="3"/>
    </row>
    <row r="1127" spans="5:6" x14ac:dyDescent="0.25">
      <c r="E1127" s="3"/>
      <c r="F1127" s="3"/>
    </row>
    <row r="1128" spans="5:6" x14ac:dyDescent="0.25">
      <c r="E1128" s="3"/>
      <c r="F1128" s="3"/>
    </row>
    <row r="1129" spans="5:6" x14ac:dyDescent="0.25">
      <c r="E1129" s="3"/>
      <c r="F1129" s="3"/>
    </row>
    <row r="1130" spans="5:6" x14ac:dyDescent="0.25">
      <c r="E1130" s="3"/>
      <c r="F1130" s="3"/>
    </row>
    <row r="1131" spans="5:6" x14ac:dyDescent="0.25">
      <c r="E1131" s="3"/>
      <c r="F1131" s="3"/>
    </row>
    <row r="1132" spans="5:6" x14ac:dyDescent="0.25">
      <c r="E1132" s="3"/>
      <c r="F1132" s="3"/>
    </row>
    <row r="1133" spans="5:6" x14ac:dyDescent="0.25">
      <c r="E1133" s="3"/>
      <c r="F1133" s="3"/>
    </row>
    <row r="1134" spans="5:6" x14ac:dyDescent="0.25">
      <c r="E1134" s="3"/>
      <c r="F1134" s="3"/>
    </row>
    <row r="1135" spans="5:6" x14ac:dyDescent="0.25">
      <c r="E1135" s="3"/>
      <c r="F1135" s="3"/>
    </row>
    <row r="1136" spans="5:6" x14ac:dyDescent="0.25">
      <c r="E1136" s="3"/>
      <c r="F1136" s="3"/>
    </row>
    <row r="1137" spans="5:6" x14ac:dyDescent="0.25">
      <c r="E1137" s="3"/>
      <c r="F1137" s="3"/>
    </row>
    <row r="1138" spans="5:6" x14ac:dyDescent="0.25">
      <c r="E1138" s="3"/>
      <c r="F1138" s="3"/>
    </row>
    <row r="1139" spans="5:6" x14ac:dyDescent="0.25">
      <c r="E1139" s="3"/>
      <c r="F1139" s="3"/>
    </row>
    <row r="1140" spans="5:6" x14ac:dyDescent="0.25">
      <c r="E1140" s="3"/>
      <c r="F1140" s="3"/>
    </row>
    <row r="1141" spans="5:6" x14ac:dyDescent="0.25">
      <c r="E1141" s="3"/>
      <c r="F1141" s="3"/>
    </row>
    <row r="1142" spans="5:6" x14ac:dyDescent="0.25">
      <c r="E1142" s="3"/>
      <c r="F1142" s="3"/>
    </row>
    <row r="1143" spans="5:6" x14ac:dyDescent="0.25">
      <c r="E1143" s="3"/>
      <c r="F1143" s="3"/>
    </row>
    <row r="1144" spans="5:6" x14ac:dyDescent="0.25">
      <c r="E1144" s="3"/>
      <c r="F1144" s="3"/>
    </row>
    <row r="1145" spans="5:6" x14ac:dyDescent="0.25">
      <c r="E1145" s="3"/>
      <c r="F1145" s="3"/>
    </row>
    <row r="1146" spans="5:6" x14ac:dyDescent="0.25">
      <c r="E1146" s="3"/>
      <c r="F1146" s="3"/>
    </row>
    <row r="1147" spans="5:6" x14ac:dyDescent="0.25">
      <c r="E1147" s="3"/>
      <c r="F1147" s="3"/>
    </row>
    <row r="1148" spans="5:6" x14ac:dyDescent="0.25">
      <c r="E1148" s="3"/>
      <c r="F1148" s="3"/>
    </row>
    <row r="1149" spans="5:6" x14ac:dyDescent="0.25">
      <c r="E1149" s="3"/>
      <c r="F1149" s="3"/>
    </row>
    <row r="1150" spans="5:6" x14ac:dyDescent="0.25">
      <c r="E1150" s="3"/>
      <c r="F1150" s="3"/>
    </row>
    <row r="1151" spans="5:6" x14ac:dyDescent="0.25">
      <c r="E1151" s="3"/>
      <c r="F1151" s="3"/>
    </row>
    <row r="1152" spans="5:6" x14ac:dyDescent="0.25">
      <c r="E1152" s="3"/>
      <c r="F1152" s="3"/>
    </row>
    <row r="1153" spans="5:6" x14ac:dyDescent="0.25">
      <c r="E1153" s="3"/>
      <c r="F1153" s="3"/>
    </row>
    <row r="1154" spans="5:6" x14ac:dyDescent="0.25">
      <c r="E1154" s="3"/>
      <c r="F1154" s="3"/>
    </row>
    <row r="1155" spans="5:6" x14ac:dyDescent="0.25">
      <c r="E1155" s="3"/>
      <c r="F1155" s="3"/>
    </row>
    <row r="1156" spans="5:6" x14ac:dyDescent="0.25">
      <c r="E1156" s="3"/>
      <c r="F1156" s="3"/>
    </row>
    <row r="1157" spans="5:6" x14ac:dyDescent="0.25">
      <c r="E1157" s="3"/>
      <c r="F1157" s="3"/>
    </row>
    <row r="1158" spans="5:6" x14ac:dyDescent="0.25">
      <c r="E1158" s="3"/>
      <c r="F1158" s="3"/>
    </row>
    <row r="1159" spans="5:6" x14ac:dyDescent="0.25">
      <c r="E1159" s="3"/>
      <c r="F1159" s="3"/>
    </row>
    <row r="1160" spans="5:6" x14ac:dyDescent="0.25">
      <c r="E1160" s="3"/>
      <c r="F1160" s="3"/>
    </row>
    <row r="1161" spans="5:6" x14ac:dyDescent="0.25">
      <c r="E1161" s="3"/>
      <c r="F1161" s="3"/>
    </row>
    <row r="1162" spans="5:6" x14ac:dyDescent="0.25">
      <c r="E1162" s="3"/>
      <c r="F1162" s="3"/>
    </row>
    <row r="1163" spans="5:6" x14ac:dyDescent="0.25">
      <c r="E1163" s="3"/>
      <c r="F1163" s="3"/>
    </row>
    <row r="1164" spans="5:6" x14ac:dyDescent="0.25">
      <c r="E1164" s="3"/>
      <c r="F1164" s="3"/>
    </row>
    <row r="1165" spans="5:6" x14ac:dyDescent="0.25">
      <c r="E1165" s="3"/>
      <c r="F1165" s="3"/>
    </row>
    <row r="1166" spans="5:6" x14ac:dyDescent="0.25">
      <c r="E1166" s="3"/>
      <c r="F1166" s="3"/>
    </row>
    <row r="1167" spans="5:6" x14ac:dyDescent="0.25">
      <c r="E1167" s="3"/>
      <c r="F1167" s="3"/>
    </row>
    <row r="1168" spans="5:6" x14ac:dyDescent="0.25">
      <c r="E1168" s="3"/>
      <c r="F1168" s="3"/>
    </row>
    <row r="1169" spans="5:6" x14ac:dyDescent="0.25">
      <c r="E1169" s="3"/>
      <c r="F1169" s="3"/>
    </row>
    <row r="1170" spans="5:6" x14ac:dyDescent="0.25">
      <c r="E1170" s="3"/>
      <c r="F1170" s="3"/>
    </row>
    <row r="1171" spans="5:6" x14ac:dyDescent="0.25">
      <c r="E1171" s="3"/>
      <c r="F1171" s="3"/>
    </row>
    <row r="1172" spans="5:6" x14ac:dyDescent="0.25">
      <c r="E1172" s="3"/>
      <c r="F1172" s="3"/>
    </row>
    <row r="1173" spans="5:6" x14ac:dyDescent="0.25">
      <c r="E1173" s="3"/>
      <c r="F1173" s="3"/>
    </row>
    <row r="1174" spans="5:6" x14ac:dyDescent="0.25">
      <c r="E1174" s="3"/>
      <c r="F1174" s="3"/>
    </row>
    <row r="1175" spans="5:6" x14ac:dyDescent="0.25">
      <c r="E1175" s="3"/>
      <c r="F1175" s="3"/>
    </row>
    <row r="1176" spans="5:6" x14ac:dyDescent="0.25">
      <c r="E1176" s="3"/>
      <c r="F1176" s="3"/>
    </row>
    <row r="1177" spans="5:6" x14ac:dyDescent="0.25">
      <c r="E1177" s="3"/>
      <c r="F1177" s="3"/>
    </row>
    <row r="1178" spans="5:6" x14ac:dyDescent="0.25">
      <c r="E1178" s="3"/>
      <c r="F1178" s="3"/>
    </row>
    <row r="1179" spans="5:6" x14ac:dyDescent="0.25">
      <c r="E1179" s="3"/>
      <c r="F1179" s="3"/>
    </row>
    <row r="1180" spans="5:6" x14ac:dyDescent="0.25">
      <c r="E1180" s="3"/>
      <c r="F1180" s="3"/>
    </row>
    <row r="1181" spans="5:6" x14ac:dyDescent="0.25">
      <c r="E1181" s="3"/>
      <c r="F1181" s="3"/>
    </row>
    <row r="1182" spans="5:6" x14ac:dyDescent="0.25">
      <c r="E1182" s="3"/>
      <c r="F1182" s="3"/>
    </row>
    <row r="1183" spans="5:6" x14ac:dyDescent="0.25">
      <c r="E1183" s="3"/>
      <c r="F1183" s="3"/>
    </row>
    <row r="1184" spans="5:6" x14ac:dyDescent="0.25">
      <c r="E1184" s="3"/>
      <c r="F1184" s="3"/>
    </row>
    <row r="1185" spans="5:6" x14ac:dyDescent="0.25">
      <c r="E1185" s="3"/>
      <c r="F1185" s="3"/>
    </row>
    <row r="1186" spans="5:6" x14ac:dyDescent="0.25">
      <c r="E1186" s="3"/>
      <c r="F1186" s="3"/>
    </row>
  </sheetData>
  <autoFilter ref="A1:K424">
    <sortState ref="A2:K424">
      <sortCondition descending="1" ref="E1:E424"/>
    </sortState>
  </autoFilter>
  <conditionalFormatting sqref="E2:F1186">
    <cfRule type="cellIs" dxfId="5" priority="6" operator="greaterThan">
      <formula>0.58</formula>
    </cfRule>
  </conditionalFormatting>
  <conditionalFormatting sqref="E2:F1186">
    <cfRule type="cellIs" dxfId="4" priority="5" operator="lessThan">
      <formula>0.5</formula>
    </cfRule>
  </conditionalFormatting>
  <conditionalFormatting sqref="E2:F1186">
    <cfRule type="cellIs" dxfId="3" priority="4" operator="between">
      <formula>0.5</formula>
      <formula>0.58</formula>
    </cfRule>
  </conditionalFormatting>
  <conditionalFormatting sqref="D2:D1186">
    <cfRule type="cellIs" dxfId="2" priority="1" operator="between">
      <formula>50</formula>
      <formula>75</formula>
    </cfRule>
    <cfRule type="cellIs" dxfId="1" priority="2" operator="lessThan">
      <formula>50</formula>
    </cfRule>
    <cfRule type="cellIs" dxfId="0" priority="3" operator="greaterThan">
      <formula>75</formula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299"/>
  <sheetViews>
    <sheetView zoomScaleNormal="100" workbookViewId="0"/>
  </sheetViews>
  <sheetFormatPr defaultRowHeight="15" x14ac:dyDescent="0.25"/>
  <cols>
    <col min="1" max="1" width="28.28515625" customWidth="1"/>
    <col min="2" max="2" width="17.7109375" bestFit="1" customWidth="1"/>
    <col min="3" max="3" width="2.7109375" bestFit="1" customWidth="1"/>
    <col min="4" max="4" width="3" bestFit="1" customWidth="1"/>
    <col min="5" max="5" width="12.7109375" customWidth="1"/>
  </cols>
  <sheetData>
    <row r="1" spans="1:5" x14ac:dyDescent="0.25">
      <c r="A1" t="s">
        <v>254</v>
      </c>
      <c r="B1" t="s">
        <v>297</v>
      </c>
      <c r="C1" t="s">
        <v>7</v>
      </c>
      <c r="D1">
        <v>4</v>
      </c>
    </row>
    <row r="2" spans="1:5" x14ac:dyDescent="0.25">
      <c r="A2" t="s">
        <v>123</v>
      </c>
      <c r="B2" t="s">
        <v>297</v>
      </c>
      <c r="C2" t="s">
        <v>6</v>
      </c>
      <c r="D2">
        <v>4</v>
      </c>
      <c r="E2" t="s">
        <v>26</v>
      </c>
    </row>
    <row r="3" spans="1:5" x14ac:dyDescent="0.25">
      <c r="A3" t="s">
        <v>269</v>
      </c>
      <c r="B3" t="s">
        <v>297</v>
      </c>
      <c r="C3" t="s">
        <v>4</v>
      </c>
      <c r="D3">
        <v>6</v>
      </c>
      <c r="E3" t="s">
        <v>26</v>
      </c>
    </row>
    <row r="4" spans="1:5" x14ac:dyDescent="0.25">
      <c r="A4" t="s">
        <v>200</v>
      </c>
      <c r="B4" t="s">
        <v>297</v>
      </c>
      <c r="C4" t="s">
        <v>7</v>
      </c>
      <c r="D4">
        <v>2</v>
      </c>
      <c r="E4" t="s">
        <v>26</v>
      </c>
    </row>
    <row r="5" spans="1:5" x14ac:dyDescent="0.25">
      <c r="A5" t="s">
        <v>274</v>
      </c>
      <c r="B5" t="s">
        <v>297</v>
      </c>
      <c r="C5" t="s">
        <v>4</v>
      </c>
      <c r="D5">
        <v>4</v>
      </c>
    </row>
    <row r="6" spans="1:5" x14ac:dyDescent="0.25">
      <c r="A6" t="s">
        <v>298</v>
      </c>
      <c r="B6" t="s">
        <v>297</v>
      </c>
      <c r="C6" t="s">
        <v>4</v>
      </c>
      <c r="D6">
        <v>0</v>
      </c>
    </row>
    <row r="7" spans="1:5" x14ac:dyDescent="0.25">
      <c r="A7" t="s">
        <v>221</v>
      </c>
      <c r="B7" t="s">
        <v>297</v>
      </c>
      <c r="C7" t="s">
        <v>5</v>
      </c>
      <c r="D7">
        <v>2</v>
      </c>
      <c r="E7" t="s">
        <v>24</v>
      </c>
    </row>
    <row r="8" spans="1:5" x14ac:dyDescent="0.25">
      <c r="A8" t="s">
        <v>234</v>
      </c>
      <c r="B8" t="s">
        <v>297</v>
      </c>
      <c r="C8" t="s">
        <v>7</v>
      </c>
      <c r="D8">
        <v>6</v>
      </c>
      <c r="E8" t="s">
        <v>25</v>
      </c>
    </row>
    <row r="9" spans="1:5" x14ac:dyDescent="0.25">
      <c r="A9" t="s">
        <v>252</v>
      </c>
      <c r="B9" t="s">
        <v>297</v>
      </c>
      <c r="C9" t="s">
        <v>4</v>
      </c>
      <c r="D9">
        <v>5</v>
      </c>
      <c r="E9" t="s">
        <v>63</v>
      </c>
    </row>
    <row r="10" spans="1:5" x14ac:dyDescent="0.25">
      <c r="A10" t="s">
        <v>199</v>
      </c>
      <c r="B10" t="s">
        <v>297</v>
      </c>
      <c r="C10" t="s">
        <v>5</v>
      </c>
      <c r="D10">
        <v>2</v>
      </c>
      <c r="E10" t="s">
        <v>25</v>
      </c>
    </row>
    <row r="11" spans="1:5" x14ac:dyDescent="0.25">
      <c r="A11" t="s">
        <v>193</v>
      </c>
      <c r="B11" t="s">
        <v>297</v>
      </c>
      <c r="C11" t="s">
        <v>5</v>
      </c>
      <c r="D11">
        <v>2</v>
      </c>
      <c r="E11" t="s">
        <v>23</v>
      </c>
    </row>
    <row r="12" spans="1:5" x14ac:dyDescent="0.25">
      <c r="A12" t="s">
        <v>214</v>
      </c>
      <c r="B12" t="s">
        <v>297</v>
      </c>
      <c r="C12" t="s">
        <v>7</v>
      </c>
      <c r="D12">
        <v>7</v>
      </c>
    </row>
    <row r="13" spans="1:5" x14ac:dyDescent="0.25">
      <c r="A13" t="s">
        <v>116</v>
      </c>
      <c r="B13" t="s">
        <v>297</v>
      </c>
      <c r="C13" t="s">
        <v>4</v>
      </c>
      <c r="D13">
        <v>5</v>
      </c>
    </row>
    <row r="14" spans="1:5" x14ac:dyDescent="0.25">
      <c r="A14" t="s">
        <v>173</v>
      </c>
      <c r="B14" t="s">
        <v>297</v>
      </c>
      <c r="C14" t="s">
        <v>4</v>
      </c>
      <c r="D14">
        <v>2</v>
      </c>
      <c r="E14" t="s">
        <v>27</v>
      </c>
    </row>
    <row r="15" spans="1:5" x14ac:dyDescent="0.25">
      <c r="A15" t="s">
        <v>149</v>
      </c>
      <c r="B15" t="s">
        <v>297</v>
      </c>
      <c r="C15" t="s">
        <v>5</v>
      </c>
      <c r="D15">
        <v>4</v>
      </c>
      <c r="E15" t="s">
        <v>26</v>
      </c>
    </row>
    <row r="16" spans="1:5" x14ac:dyDescent="0.25">
      <c r="A16" t="s">
        <v>100</v>
      </c>
      <c r="B16" t="s">
        <v>297</v>
      </c>
      <c r="C16" t="s">
        <v>5</v>
      </c>
      <c r="D16">
        <v>3</v>
      </c>
    </row>
    <row r="17" spans="1:5" x14ac:dyDescent="0.25">
      <c r="A17" t="s">
        <v>155</v>
      </c>
      <c r="B17" t="s">
        <v>297</v>
      </c>
      <c r="C17" t="s">
        <v>4</v>
      </c>
      <c r="D17">
        <v>5</v>
      </c>
    </row>
    <row r="18" spans="1:5" x14ac:dyDescent="0.25">
      <c r="A18" t="s">
        <v>299</v>
      </c>
      <c r="B18" t="s">
        <v>297</v>
      </c>
      <c r="C18" t="s">
        <v>7</v>
      </c>
      <c r="D18">
        <v>0</v>
      </c>
    </row>
    <row r="19" spans="1:5" x14ac:dyDescent="0.25">
      <c r="A19" t="s">
        <v>300</v>
      </c>
      <c r="B19" t="s">
        <v>297</v>
      </c>
      <c r="C19" t="s">
        <v>7</v>
      </c>
      <c r="D19">
        <v>0</v>
      </c>
    </row>
    <row r="20" spans="1:5" x14ac:dyDescent="0.25">
      <c r="A20" t="s">
        <v>301</v>
      </c>
      <c r="B20" t="s">
        <v>297</v>
      </c>
      <c r="C20" t="s">
        <v>7</v>
      </c>
      <c r="D20">
        <v>0</v>
      </c>
    </row>
    <row r="21" spans="1:5" x14ac:dyDescent="0.25">
      <c r="A21" t="s">
        <v>302</v>
      </c>
      <c r="B21" t="s">
        <v>297</v>
      </c>
      <c r="C21" t="s">
        <v>7</v>
      </c>
      <c r="D21">
        <v>0</v>
      </c>
    </row>
    <row r="22" spans="1:5" x14ac:dyDescent="0.25">
      <c r="A22" t="s">
        <v>303</v>
      </c>
      <c r="B22" t="s">
        <v>297</v>
      </c>
      <c r="C22" t="s">
        <v>7</v>
      </c>
      <c r="D22">
        <v>0</v>
      </c>
    </row>
    <row r="23" spans="1:5" x14ac:dyDescent="0.25">
      <c r="A23" t="s">
        <v>152</v>
      </c>
      <c r="B23" t="s">
        <v>297</v>
      </c>
      <c r="C23" t="s">
        <v>5</v>
      </c>
      <c r="D23">
        <v>1</v>
      </c>
    </row>
    <row r="24" spans="1:5" x14ac:dyDescent="0.25">
      <c r="A24" t="s">
        <v>189</v>
      </c>
      <c r="B24" t="s">
        <v>297</v>
      </c>
      <c r="C24" t="s">
        <v>7</v>
      </c>
      <c r="D24">
        <v>4</v>
      </c>
      <c r="E24" t="s">
        <v>24</v>
      </c>
    </row>
    <row r="25" spans="1:5" x14ac:dyDescent="0.25">
      <c r="A25" t="s">
        <v>125</v>
      </c>
      <c r="B25" t="s">
        <v>297</v>
      </c>
      <c r="C25" t="s">
        <v>5</v>
      </c>
      <c r="D25">
        <v>2</v>
      </c>
      <c r="E25" t="s">
        <v>26</v>
      </c>
    </row>
    <row r="26" spans="1:5" x14ac:dyDescent="0.25">
      <c r="A26" t="s">
        <v>206</v>
      </c>
      <c r="B26" t="s">
        <v>297</v>
      </c>
      <c r="C26" t="s">
        <v>5</v>
      </c>
      <c r="D26">
        <v>1</v>
      </c>
      <c r="E26" t="s">
        <v>24</v>
      </c>
    </row>
    <row r="27" spans="1:5" x14ac:dyDescent="0.25">
      <c r="A27" t="s">
        <v>165</v>
      </c>
      <c r="B27" t="s">
        <v>297</v>
      </c>
      <c r="C27" t="s">
        <v>7</v>
      </c>
      <c r="D27">
        <v>8</v>
      </c>
    </row>
    <row r="28" spans="1:5" x14ac:dyDescent="0.25">
      <c r="A28" t="s">
        <v>290</v>
      </c>
      <c r="B28" t="s">
        <v>297</v>
      </c>
      <c r="C28" t="s">
        <v>5</v>
      </c>
      <c r="D28">
        <v>4</v>
      </c>
      <c r="E28" t="s">
        <v>23</v>
      </c>
    </row>
    <row r="29" spans="1:5" x14ac:dyDescent="0.25">
      <c r="A29" t="s">
        <v>265</v>
      </c>
      <c r="B29" t="s">
        <v>297</v>
      </c>
      <c r="C29" t="s">
        <v>4</v>
      </c>
      <c r="D29">
        <v>5</v>
      </c>
      <c r="E29" t="s">
        <v>65</v>
      </c>
    </row>
    <row r="30" spans="1:5" x14ac:dyDescent="0.25">
      <c r="A30" t="s">
        <v>79</v>
      </c>
      <c r="B30" t="s">
        <v>297</v>
      </c>
      <c r="C30" t="s">
        <v>4</v>
      </c>
      <c r="D30">
        <v>5</v>
      </c>
    </row>
    <row r="31" spans="1:5" x14ac:dyDescent="0.25">
      <c r="A31" t="s">
        <v>201</v>
      </c>
      <c r="B31" t="s">
        <v>297</v>
      </c>
      <c r="C31" t="s">
        <v>7</v>
      </c>
      <c r="D31">
        <v>6</v>
      </c>
    </row>
    <row r="32" spans="1:5" x14ac:dyDescent="0.25">
      <c r="A32" t="s">
        <v>273</v>
      </c>
      <c r="B32" t="s">
        <v>297</v>
      </c>
      <c r="C32" t="s">
        <v>5</v>
      </c>
      <c r="D32">
        <v>4</v>
      </c>
      <c r="E32" t="s">
        <v>27</v>
      </c>
    </row>
    <row r="33" spans="1:5" x14ac:dyDescent="0.25">
      <c r="A33" t="s">
        <v>275</v>
      </c>
      <c r="B33" t="s">
        <v>297</v>
      </c>
      <c r="C33" t="s">
        <v>4</v>
      </c>
      <c r="D33">
        <v>4</v>
      </c>
    </row>
    <row r="34" spans="1:5" x14ac:dyDescent="0.25">
      <c r="A34" t="s">
        <v>77</v>
      </c>
      <c r="B34" t="s">
        <v>297</v>
      </c>
      <c r="C34" t="s">
        <v>5</v>
      </c>
      <c r="D34">
        <v>3</v>
      </c>
    </row>
    <row r="35" spans="1:5" x14ac:dyDescent="0.25">
      <c r="A35" t="s">
        <v>304</v>
      </c>
      <c r="B35" t="s">
        <v>297</v>
      </c>
      <c r="C35" t="s">
        <v>4</v>
      </c>
      <c r="D35">
        <v>0</v>
      </c>
    </row>
    <row r="36" spans="1:5" x14ac:dyDescent="0.25">
      <c r="A36" t="s">
        <v>210</v>
      </c>
      <c r="B36" t="s">
        <v>297</v>
      </c>
      <c r="C36" t="s">
        <v>7</v>
      </c>
      <c r="D36">
        <v>2</v>
      </c>
      <c r="E36" t="s">
        <v>24</v>
      </c>
    </row>
    <row r="37" spans="1:5" x14ac:dyDescent="0.25">
      <c r="A37" t="s">
        <v>220</v>
      </c>
      <c r="B37" t="s">
        <v>297</v>
      </c>
      <c r="C37" t="s">
        <v>7</v>
      </c>
      <c r="D37">
        <v>3</v>
      </c>
    </row>
    <row r="38" spans="1:5" x14ac:dyDescent="0.25">
      <c r="A38" t="s">
        <v>215</v>
      </c>
      <c r="B38" t="s">
        <v>297</v>
      </c>
      <c r="C38" t="s">
        <v>7</v>
      </c>
      <c r="D38">
        <v>4</v>
      </c>
      <c r="E38" t="s">
        <v>26</v>
      </c>
    </row>
    <row r="39" spans="1:5" x14ac:dyDescent="0.25">
      <c r="A39" t="s">
        <v>305</v>
      </c>
      <c r="B39" t="s">
        <v>297</v>
      </c>
      <c r="C39" t="s">
        <v>4</v>
      </c>
      <c r="D39">
        <v>0</v>
      </c>
    </row>
    <row r="40" spans="1:5" x14ac:dyDescent="0.25">
      <c r="A40" t="s">
        <v>81</v>
      </c>
      <c r="B40" t="s">
        <v>297</v>
      </c>
      <c r="C40" t="s">
        <v>5</v>
      </c>
      <c r="D40">
        <v>1</v>
      </c>
      <c r="E40" t="s">
        <v>25</v>
      </c>
    </row>
    <row r="41" spans="1:5" x14ac:dyDescent="0.25">
      <c r="A41" t="s">
        <v>156</v>
      </c>
      <c r="B41" t="s">
        <v>297</v>
      </c>
      <c r="C41" t="s">
        <v>5</v>
      </c>
      <c r="D41">
        <v>4</v>
      </c>
      <c r="E41" t="s">
        <v>23</v>
      </c>
    </row>
    <row r="42" spans="1:5" x14ac:dyDescent="0.25">
      <c r="A42" t="s">
        <v>164</v>
      </c>
      <c r="B42" t="s">
        <v>297</v>
      </c>
      <c r="C42" t="s">
        <v>5</v>
      </c>
      <c r="D42">
        <v>1</v>
      </c>
      <c r="E42" t="s">
        <v>23</v>
      </c>
    </row>
    <row r="43" spans="1:5" x14ac:dyDescent="0.25">
      <c r="A43" t="s">
        <v>192</v>
      </c>
      <c r="B43" t="s">
        <v>297</v>
      </c>
      <c r="C43" t="s">
        <v>7</v>
      </c>
      <c r="D43">
        <v>4</v>
      </c>
      <c r="E43" t="s">
        <v>23</v>
      </c>
    </row>
    <row r="44" spans="1:5" x14ac:dyDescent="0.25">
      <c r="A44" t="s">
        <v>195</v>
      </c>
      <c r="B44" t="s">
        <v>297</v>
      </c>
      <c r="C44" t="s">
        <v>5</v>
      </c>
      <c r="D44">
        <v>3</v>
      </c>
    </row>
    <row r="45" spans="1:5" x14ac:dyDescent="0.25">
      <c r="A45" t="s">
        <v>114</v>
      </c>
      <c r="B45" t="s">
        <v>297</v>
      </c>
      <c r="C45" t="s">
        <v>4</v>
      </c>
      <c r="D45">
        <v>6</v>
      </c>
    </row>
    <row r="46" spans="1:5" x14ac:dyDescent="0.25">
      <c r="A46" t="s">
        <v>98</v>
      </c>
      <c r="B46" t="s">
        <v>297</v>
      </c>
      <c r="C46" t="s">
        <v>5</v>
      </c>
      <c r="D46">
        <v>2</v>
      </c>
      <c r="E46" t="s">
        <v>23</v>
      </c>
    </row>
    <row r="47" spans="1:5" x14ac:dyDescent="0.25">
      <c r="A47" t="s">
        <v>176</v>
      </c>
      <c r="B47" t="s">
        <v>297</v>
      </c>
      <c r="C47" t="s">
        <v>5</v>
      </c>
      <c r="D47">
        <v>4</v>
      </c>
      <c r="E47" t="s">
        <v>25</v>
      </c>
    </row>
    <row r="48" spans="1:5" x14ac:dyDescent="0.25">
      <c r="A48" t="s">
        <v>296</v>
      </c>
      <c r="B48" t="s">
        <v>297</v>
      </c>
      <c r="C48" t="s">
        <v>7</v>
      </c>
      <c r="D48">
        <v>4</v>
      </c>
    </row>
    <row r="49" spans="1:5" x14ac:dyDescent="0.25">
      <c r="A49" t="s">
        <v>135</v>
      </c>
      <c r="B49" t="s">
        <v>297</v>
      </c>
      <c r="C49" t="s">
        <v>7</v>
      </c>
      <c r="D49">
        <v>4</v>
      </c>
    </row>
    <row r="50" spans="1:5" x14ac:dyDescent="0.25">
      <c r="A50" t="s">
        <v>140</v>
      </c>
      <c r="B50" t="s">
        <v>297</v>
      </c>
      <c r="C50" t="s">
        <v>5</v>
      </c>
      <c r="D50">
        <v>2</v>
      </c>
    </row>
    <row r="51" spans="1:5" x14ac:dyDescent="0.25">
      <c r="A51" t="s">
        <v>136</v>
      </c>
      <c r="B51" t="s">
        <v>297</v>
      </c>
      <c r="C51" t="s">
        <v>7</v>
      </c>
      <c r="D51">
        <v>4</v>
      </c>
      <c r="E51" t="s">
        <v>23</v>
      </c>
    </row>
    <row r="52" spans="1:5" x14ac:dyDescent="0.25">
      <c r="A52" t="s">
        <v>256</v>
      </c>
      <c r="B52" t="s">
        <v>297</v>
      </c>
      <c r="C52" t="s">
        <v>7</v>
      </c>
      <c r="D52">
        <v>6</v>
      </c>
    </row>
    <row r="53" spans="1:5" x14ac:dyDescent="0.25">
      <c r="A53" t="s">
        <v>289</v>
      </c>
      <c r="B53" t="s">
        <v>297</v>
      </c>
      <c r="C53" t="s">
        <v>4</v>
      </c>
      <c r="D53">
        <v>7</v>
      </c>
      <c r="E53" t="s">
        <v>24</v>
      </c>
    </row>
    <row r="54" spans="1:5" x14ac:dyDescent="0.25">
      <c r="A54" t="s">
        <v>107</v>
      </c>
      <c r="B54" t="s">
        <v>297</v>
      </c>
      <c r="C54" t="s">
        <v>5</v>
      </c>
      <c r="D54">
        <v>5</v>
      </c>
      <c r="E54" t="s">
        <v>24</v>
      </c>
    </row>
    <row r="55" spans="1:5" x14ac:dyDescent="0.25">
      <c r="A55" t="s">
        <v>197</v>
      </c>
      <c r="B55" t="s">
        <v>297</v>
      </c>
      <c r="C55" t="s">
        <v>4</v>
      </c>
      <c r="D55">
        <v>10</v>
      </c>
    </row>
    <row r="56" spans="1:5" x14ac:dyDescent="0.25">
      <c r="A56" t="s">
        <v>294</v>
      </c>
      <c r="B56" t="s">
        <v>297</v>
      </c>
      <c r="C56" t="s">
        <v>5</v>
      </c>
      <c r="D56">
        <v>1</v>
      </c>
      <c r="E56" t="s">
        <v>23</v>
      </c>
    </row>
    <row r="57" spans="1:5" x14ac:dyDescent="0.25">
      <c r="A57" t="s">
        <v>99</v>
      </c>
      <c r="B57" t="s">
        <v>297</v>
      </c>
      <c r="C57" t="s">
        <v>5</v>
      </c>
      <c r="D57">
        <v>3</v>
      </c>
    </row>
    <row r="58" spans="1:5" x14ac:dyDescent="0.25">
      <c r="A58" t="s">
        <v>95</v>
      </c>
      <c r="B58" t="s">
        <v>297</v>
      </c>
      <c r="C58" t="s">
        <v>6</v>
      </c>
      <c r="D58">
        <v>1</v>
      </c>
      <c r="E58" t="s">
        <v>26</v>
      </c>
    </row>
    <row r="59" spans="1:5" x14ac:dyDescent="0.25">
      <c r="A59" t="s">
        <v>209</v>
      </c>
      <c r="B59" t="s">
        <v>297</v>
      </c>
      <c r="C59" t="s">
        <v>6</v>
      </c>
      <c r="D59">
        <v>3</v>
      </c>
      <c r="E59" t="s">
        <v>24</v>
      </c>
    </row>
    <row r="60" spans="1:5" x14ac:dyDescent="0.25">
      <c r="A60" t="s">
        <v>187</v>
      </c>
      <c r="B60" t="s">
        <v>297</v>
      </c>
      <c r="C60" t="s">
        <v>7</v>
      </c>
      <c r="D60">
        <v>3</v>
      </c>
      <c r="E60" t="s">
        <v>64</v>
      </c>
    </row>
    <row r="61" spans="1:5" x14ac:dyDescent="0.25">
      <c r="A61" t="s">
        <v>213</v>
      </c>
      <c r="B61" t="s">
        <v>297</v>
      </c>
      <c r="C61" t="s">
        <v>4</v>
      </c>
      <c r="D61">
        <v>6</v>
      </c>
    </row>
    <row r="62" spans="1:5" x14ac:dyDescent="0.25">
      <c r="A62" t="s">
        <v>237</v>
      </c>
      <c r="B62" t="s">
        <v>297</v>
      </c>
      <c r="C62" t="s">
        <v>4</v>
      </c>
      <c r="D62">
        <v>4</v>
      </c>
    </row>
    <row r="63" spans="1:5" x14ac:dyDescent="0.25">
      <c r="A63" t="s">
        <v>66</v>
      </c>
      <c r="B63" t="s">
        <v>297</v>
      </c>
      <c r="C63" t="s">
        <v>5</v>
      </c>
      <c r="D63">
        <v>4</v>
      </c>
      <c r="E63" t="s">
        <v>24</v>
      </c>
    </row>
    <row r="64" spans="1:5" x14ac:dyDescent="0.25">
      <c r="A64" t="s">
        <v>121</v>
      </c>
      <c r="B64" t="s">
        <v>297</v>
      </c>
      <c r="C64" t="s">
        <v>5</v>
      </c>
      <c r="D64">
        <v>2</v>
      </c>
      <c r="E64" t="s">
        <v>27</v>
      </c>
    </row>
    <row r="65" spans="1:5" x14ac:dyDescent="0.25">
      <c r="A65" t="s">
        <v>150</v>
      </c>
      <c r="B65" t="s">
        <v>297</v>
      </c>
      <c r="C65" t="s">
        <v>5</v>
      </c>
      <c r="D65">
        <v>8</v>
      </c>
    </row>
    <row r="66" spans="1:5" x14ac:dyDescent="0.25">
      <c r="A66" t="s">
        <v>112</v>
      </c>
      <c r="B66" t="s">
        <v>297</v>
      </c>
      <c r="C66" t="s">
        <v>5</v>
      </c>
      <c r="D66">
        <v>3</v>
      </c>
    </row>
    <row r="67" spans="1:5" x14ac:dyDescent="0.25">
      <c r="A67" t="s">
        <v>211</v>
      </c>
      <c r="B67" t="s">
        <v>297</v>
      </c>
      <c r="C67" t="s">
        <v>4</v>
      </c>
      <c r="D67">
        <v>7</v>
      </c>
      <c r="E67" t="s">
        <v>25</v>
      </c>
    </row>
    <row r="68" spans="1:5" x14ac:dyDescent="0.25">
      <c r="A68" t="s">
        <v>250</v>
      </c>
      <c r="B68" t="s">
        <v>297</v>
      </c>
      <c r="C68" t="s">
        <v>7</v>
      </c>
      <c r="D68">
        <v>3</v>
      </c>
      <c r="E68" t="s">
        <v>25</v>
      </c>
    </row>
    <row r="69" spans="1:5" x14ac:dyDescent="0.25">
      <c r="A69" t="s">
        <v>271</v>
      </c>
      <c r="B69" t="s">
        <v>297</v>
      </c>
      <c r="C69" t="s">
        <v>4</v>
      </c>
      <c r="D69">
        <v>0</v>
      </c>
    </row>
    <row r="70" spans="1:5" x14ac:dyDescent="0.25">
      <c r="A70" t="s">
        <v>306</v>
      </c>
      <c r="B70" t="s">
        <v>297</v>
      </c>
      <c r="C70" t="s">
        <v>5</v>
      </c>
      <c r="D70">
        <v>0</v>
      </c>
    </row>
    <row r="71" spans="1:5" x14ac:dyDescent="0.25">
      <c r="A71" t="s">
        <v>241</v>
      </c>
      <c r="B71" t="s">
        <v>297</v>
      </c>
      <c r="C71" t="s">
        <v>4</v>
      </c>
      <c r="D71">
        <v>5</v>
      </c>
      <c r="E71" t="s">
        <v>23</v>
      </c>
    </row>
    <row r="72" spans="1:5" x14ac:dyDescent="0.25">
      <c r="A72" t="s">
        <v>108</v>
      </c>
      <c r="B72" t="s">
        <v>297</v>
      </c>
      <c r="C72" t="s">
        <v>7</v>
      </c>
      <c r="D72">
        <v>1</v>
      </c>
      <c r="E72" t="s">
        <v>25</v>
      </c>
    </row>
    <row r="73" spans="1:5" x14ac:dyDescent="0.25">
      <c r="A73" t="s">
        <v>120</v>
      </c>
      <c r="B73" t="s">
        <v>297</v>
      </c>
      <c r="C73" t="s">
        <v>5</v>
      </c>
      <c r="D73">
        <v>4</v>
      </c>
    </row>
    <row r="74" spans="1:5" x14ac:dyDescent="0.25">
      <c r="A74" t="s">
        <v>259</v>
      </c>
      <c r="B74" t="s">
        <v>297</v>
      </c>
      <c r="C74" t="s">
        <v>4</v>
      </c>
      <c r="D74">
        <v>2</v>
      </c>
    </row>
    <row r="75" spans="1:5" x14ac:dyDescent="0.25">
      <c r="A75" t="s">
        <v>110</v>
      </c>
      <c r="B75" t="s">
        <v>297</v>
      </c>
      <c r="C75" t="s">
        <v>5</v>
      </c>
      <c r="D75">
        <v>2</v>
      </c>
      <c r="E75" t="s">
        <v>25</v>
      </c>
    </row>
    <row r="76" spans="1:5" x14ac:dyDescent="0.25">
      <c r="A76" t="s">
        <v>162</v>
      </c>
      <c r="B76" t="s">
        <v>297</v>
      </c>
      <c r="C76" t="s">
        <v>4</v>
      </c>
      <c r="D76">
        <v>6</v>
      </c>
      <c r="E76" t="s">
        <v>25</v>
      </c>
    </row>
    <row r="77" spans="1:5" x14ac:dyDescent="0.25">
      <c r="A77" t="s">
        <v>307</v>
      </c>
      <c r="B77" t="s">
        <v>297</v>
      </c>
      <c r="C77" t="s">
        <v>5</v>
      </c>
      <c r="D77">
        <v>0</v>
      </c>
    </row>
    <row r="78" spans="1:5" x14ac:dyDescent="0.25">
      <c r="A78" t="s">
        <v>89</v>
      </c>
      <c r="B78" t="s">
        <v>297</v>
      </c>
      <c r="C78" t="s">
        <v>7</v>
      </c>
      <c r="D78">
        <v>3</v>
      </c>
      <c r="E78" t="s">
        <v>26</v>
      </c>
    </row>
    <row r="79" spans="1:5" x14ac:dyDescent="0.25">
      <c r="A79" t="s">
        <v>142</v>
      </c>
      <c r="B79" t="s">
        <v>297</v>
      </c>
      <c r="C79" t="s">
        <v>7</v>
      </c>
      <c r="D79">
        <v>2</v>
      </c>
    </row>
    <row r="80" spans="1:5" x14ac:dyDescent="0.25">
      <c r="A80" t="s">
        <v>28</v>
      </c>
      <c r="B80" t="s">
        <v>297</v>
      </c>
      <c r="C80" t="s">
        <v>29</v>
      </c>
      <c r="D80">
        <v>0</v>
      </c>
    </row>
    <row r="81" spans="1:5" x14ac:dyDescent="0.25">
      <c r="A81" t="s">
        <v>28</v>
      </c>
      <c r="B81" t="s">
        <v>297</v>
      </c>
      <c r="C81" t="s">
        <v>29</v>
      </c>
      <c r="D81">
        <v>0</v>
      </c>
    </row>
    <row r="82" spans="1:5" x14ac:dyDescent="0.25">
      <c r="A82" t="s">
        <v>28</v>
      </c>
      <c r="B82" t="s">
        <v>297</v>
      </c>
      <c r="C82" t="s">
        <v>29</v>
      </c>
      <c r="D82">
        <v>0</v>
      </c>
    </row>
    <row r="83" spans="1:5" x14ac:dyDescent="0.25">
      <c r="A83" t="s">
        <v>28</v>
      </c>
      <c r="B83" t="s">
        <v>297</v>
      </c>
      <c r="C83" t="s">
        <v>29</v>
      </c>
      <c r="D83">
        <v>0</v>
      </c>
    </row>
    <row r="84" spans="1:5" x14ac:dyDescent="0.25">
      <c r="A84" t="s">
        <v>28</v>
      </c>
      <c r="B84" t="s">
        <v>297</v>
      </c>
      <c r="C84" t="s">
        <v>29</v>
      </c>
      <c r="D84">
        <v>0</v>
      </c>
    </row>
    <row r="85" spans="1:5" x14ac:dyDescent="0.25">
      <c r="A85" t="s">
        <v>28</v>
      </c>
      <c r="B85" t="s">
        <v>297</v>
      </c>
      <c r="C85" t="s">
        <v>29</v>
      </c>
      <c r="D85">
        <v>0</v>
      </c>
    </row>
    <row r="86" spans="1:5" x14ac:dyDescent="0.25">
      <c r="A86" t="s">
        <v>28</v>
      </c>
      <c r="B86" t="s">
        <v>297</v>
      </c>
      <c r="C86" t="s">
        <v>29</v>
      </c>
      <c r="D86">
        <v>0</v>
      </c>
    </row>
    <row r="87" spans="1:5" x14ac:dyDescent="0.25">
      <c r="A87" t="s">
        <v>28</v>
      </c>
      <c r="B87" t="s">
        <v>297</v>
      </c>
      <c r="C87" t="s">
        <v>29</v>
      </c>
      <c r="D87">
        <v>0</v>
      </c>
    </row>
    <row r="88" spans="1:5" x14ac:dyDescent="0.25">
      <c r="A88" t="s">
        <v>28</v>
      </c>
      <c r="B88" t="s">
        <v>297</v>
      </c>
      <c r="C88" t="s">
        <v>29</v>
      </c>
      <c r="D88">
        <v>0</v>
      </c>
    </row>
    <row r="89" spans="1:5" x14ac:dyDescent="0.25">
      <c r="A89" t="s">
        <v>28</v>
      </c>
      <c r="B89" t="s">
        <v>297</v>
      </c>
      <c r="C89" t="s">
        <v>29</v>
      </c>
      <c r="D89">
        <v>0</v>
      </c>
    </row>
    <row r="90" spans="1:5" x14ac:dyDescent="0.25">
      <c r="A90" t="s">
        <v>207</v>
      </c>
      <c r="B90" t="s">
        <v>297</v>
      </c>
      <c r="C90" t="s">
        <v>5</v>
      </c>
      <c r="D90">
        <v>2</v>
      </c>
      <c r="E90" t="s">
        <v>25</v>
      </c>
    </row>
    <row r="91" spans="1:5" x14ac:dyDescent="0.25">
      <c r="A91" t="s">
        <v>75</v>
      </c>
      <c r="B91" t="s">
        <v>297</v>
      </c>
      <c r="C91" t="s">
        <v>4</v>
      </c>
      <c r="D91">
        <v>4</v>
      </c>
    </row>
    <row r="92" spans="1:5" x14ac:dyDescent="0.25">
      <c r="A92" t="s">
        <v>245</v>
      </c>
      <c r="B92" t="s">
        <v>297</v>
      </c>
      <c r="C92" t="s">
        <v>5</v>
      </c>
      <c r="D92">
        <v>5</v>
      </c>
      <c r="E92" t="s">
        <v>24</v>
      </c>
    </row>
    <row r="93" spans="1:5" x14ac:dyDescent="0.25">
      <c r="A93" t="s">
        <v>92</v>
      </c>
      <c r="B93" t="s">
        <v>297</v>
      </c>
      <c r="C93" t="s">
        <v>5</v>
      </c>
      <c r="D93">
        <v>5</v>
      </c>
      <c r="E93" t="s">
        <v>25</v>
      </c>
    </row>
    <row r="94" spans="1:5" x14ac:dyDescent="0.25">
      <c r="A94" t="s">
        <v>179</v>
      </c>
      <c r="B94" t="s">
        <v>297</v>
      </c>
      <c r="C94" t="s">
        <v>5</v>
      </c>
      <c r="D94">
        <v>4</v>
      </c>
      <c r="E94" t="s">
        <v>27</v>
      </c>
    </row>
    <row r="95" spans="1:5" x14ac:dyDescent="0.25">
      <c r="A95" t="s">
        <v>272</v>
      </c>
      <c r="B95" t="s">
        <v>297</v>
      </c>
      <c r="C95" t="s">
        <v>6</v>
      </c>
      <c r="D95">
        <v>4</v>
      </c>
      <c r="E95" t="s">
        <v>25</v>
      </c>
    </row>
    <row r="96" spans="1:5" x14ac:dyDescent="0.25">
      <c r="A96" t="s">
        <v>161</v>
      </c>
      <c r="B96" t="s">
        <v>297</v>
      </c>
      <c r="C96" t="s">
        <v>5</v>
      </c>
      <c r="D96">
        <v>2</v>
      </c>
      <c r="E96" t="s">
        <v>25</v>
      </c>
    </row>
    <row r="97" spans="1:5" x14ac:dyDescent="0.25">
      <c r="A97" t="s">
        <v>183</v>
      </c>
      <c r="B97" t="s">
        <v>297</v>
      </c>
      <c r="C97" t="s">
        <v>5</v>
      </c>
      <c r="D97">
        <v>2</v>
      </c>
      <c r="E97" t="s">
        <v>26</v>
      </c>
    </row>
    <row r="98" spans="1:5" x14ac:dyDescent="0.25">
      <c r="A98" t="s">
        <v>236</v>
      </c>
      <c r="B98" t="s">
        <v>297</v>
      </c>
      <c r="C98" t="s">
        <v>5</v>
      </c>
      <c r="D98">
        <v>3</v>
      </c>
    </row>
    <row r="99" spans="1:5" x14ac:dyDescent="0.25">
      <c r="A99" t="s">
        <v>222</v>
      </c>
      <c r="B99" t="s">
        <v>297</v>
      </c>
      <c r="C99" t="s">
        <v>6</v>
      </c>
      <c r="D99">
        <v>6</v>
      </c>
      <c r="E99" t="s">
        <v>27</v>
      </c>
    </row>
    <row r="100" spans="1:5" x14ac:dyDescent="0.25">
      <c r="A100" t="s">
        <v>78</v>
      </c>
      <c r="B100" t="s">
        <v>297</v>
      </c>
      <c r="C100" t="s">
        <v>7</v>
      </c>
      <c r="D100">
        <v>6</v>
      </c>
    </row>
    <row r="101" spans="1:5" x14ac:dyDescent="0.25">
      <c r="A101" t="s">
        <v>129</v>
      </c>
      <c r="B101" t="s">
        <v>297</v>
      </c>
      <c r="C101" t="s">
        <v>7</v>
      </c>
      <c r="D101">
        <v>4</v>
      </c>
      <c r="E101" t="s">
        <v>68</v>
      </c>
    </row>
    <row r="102" spans="1:5" x14ac:dyDescent="0.25">
      <c r="A102" t="s">
        <v>180</v>
      </c>
      <c r="B102" t="s">
        <v>297</v>
      </c>
      <c r="C102" t="s">
        <v>7</v>
      </c>
      <c r="D102">
        <v>4</v>
      </c>
      <c r="E102" t="s">
        <v>69</v>
      </c>
    </row>
    <row r="103" spans="1:5" x14ac:dyDescent="0.25">
      <c r="A103" t="s">
        <v>288</v>
      </c>
      <c r="B103" t="s">
        <v>297</v>
      </c>
      <c r="C103" t="s">
        <v>4</v>
      </c>
      <c r="D103">
        <v>6</v>
      </c>
    </row>
    <row r="104" spans="1:5" x14ac:dyDescent="0.25">
      <c r="A104" t="s">
        <v>255</v>
      </c>
      <c r="B104" t="s">
        <v>297</v>
      </c>
      <c r="C104" t="s">
        <v>4</v>
      </c>
      <c r="D104">
        <v>5</v>
      </c>
      <c r="E104" t="s">
        <v>23</v>
      </c>
    </row>
    <row r="105" spans="1:5" x14ac:dyDescent="0.25">
      <c r="A105" t="s">
        <v>238</v>
      </c>
      <c r="B105" t="s">
        <v>297</v>
      </c>
      <c r="C105" t="s">
        <v>4</v>
      </c>
      <c r="D105">
        <v>6</v>
      </c>
      <c r="E105" t="s">
        <v>24</v>
      </c>
    </row>
    <row r="106" spans="1:5" x14ac:dyDescent="0.25">
      <c r="A106" t="s">
        <v>244</v>
      </c>
      <c r="B106" t="s">
        <v>297</v>
      </c>
      <c r="C106" t="s">
        <v>7</v>
      </c>
      <c r="D106">
        <v>3</v>
      </c>
      <c r="E106" t="s">
        <v>24</v>
      </c>
    </row>
    <row r="107" spans="1:5" x14ac:dyDescent="0.25">
      <c r="A107" t="s">
        <v>134</v>
      </c>
      <c r="B107" t="s">
        <v>297</v>
      </c>
      <c r="C107" t="s">
        <v>7</v>
      </c>
      <c r="D107">
        <v>3</v>
      </c>
      <c r="E107" t="s">
        <v>23</v>
      </c>
    </row>
    <row r="108" spans="1:5" x14ac:dyDescent="0.25">
      <c r="A108" t="s">
        <v>73</v>
      </c>
      <c r="B108" t="s">
        <v>297</v>
      </c>
      <c r="C108" t="s">
        <v>7</v>
      </c>
      <c r="D108">
        <v>4</v>
      </c>
    </row>
    <row r="109" spans="1:5" x14ac:dyDescent="0.25">
      <c r="A109" t="s">
        <v>283</v>
      </c>
      <c r="B109" t="s">
        <v>297</v>
      </c>
      <c r="C109" t="s">
        <v>5</v>
      </c>
      <c r="D109">
        <v>1</v>
      </c>
    </row>
    <row r="110" spans="1:5" x14ac:dyDescent="0.25">
      <c r="A110" t="s">
        <v>229</v>
      </c>
      <c r="B110" t="s">
        <v>297</v>
      </c>
      <c r="C110" t="s">
        <v>7</v>
      </c>
      <c r="D110">
        <v>3</v>
      </c>
    </row>
    <row r="111" spans="1:5" x14ac:dyDescent="0.25">
      <c r="A111" t="s">
        <v>262</v>
      </c>
      <c r="B111" t="s">
        <v>297</v>
      </c>
      <c r="C111" t="s">
        <v>4</v>
      </c>
      <c r="D111">
        <v>5</v>
      </c>
      <c r="E111" t="s">
        <v>25</v>
      </c>
    </row>
    <row r="112" spans="1:5" x14ac:dyDescent="0.25">
      <c r="A112" t="s">
        <v>266</v>
      </c>
      <c r="B112" t="s">
        <v>297</v>
      </c>
      <c r="C112" t="s">
        <v>7</v>
      </c>
      <c r="D112">
        <v>2</v>
      </c>
    </row>
    <row r="113" spans="1:5" x14ac:dyDescent="0.25">
      <c r="A113" t="s">
        <v>113</v>
      </c>
      <c r="B113" t="s">
        <v>297</v>
      </c>
      <c r="C113" t="s">
        <v>5</v>
      </c>
      <c r="D113">
        <v>4</v>
      </c>
    </row>
    <row r="114" spans="1:5" x14ac:dyDescent="0.25">
      <c r="A114" t="s">
        <v>235</v>
      </c>
      <c r="B114" t="s">
        <v>297</v>
      </c>
      <c r="C114" t="s">
        <v>7</v>
      </c>
      <c r="D114">
        <v>4</v>
      </c>
      <c r="E114" t="s">
        <v>27</v>
      </c>
    </row>
    <row r="115" spans="1:5" x14ac:dyDescent="0.25">
      <c r="A115" t="s">
        <v>127</v>
      </c>
      <c r="B115" t="s">
        <v>297</v>
      </c>
      <c r="C115" t="s">
        <v>5</v>
      </c>
      <c r="D115">
        <v>4</v>
      </c>
      <c r="E115" t="s">
        <v>25</v>
      </c>
    </row>
    <row r="116" spans="1:5" x14ac:dyDescent="0.25">
      <c r="A116" t="s">
        <v>30</v>
      </c>
      <c r="B116" t="s">
        <v>297</v>
      </c>
      <c r="C116" t="s">
        <v>29</v>
      </c>
      <c r="D116">
        <v>0</v>
      </c>
    </row>
    <row r="117" spans="1:5" x14ac:dyDescent="0.25">
      <c r="A117" t="s">
        <v>30</v>
      </c>
      <c r="B117" t="s">
        <v>297</v>
      </c>
      <c r="C117" t="s">
        <v>29</v>
      </c>
      <c r="D117">
        <v>0</v>
      </c>
    </row>
    <row r="118" spans="1:5" x14ac:dyDescent="0.25">
      <c r="A118" t="s">
        <v>30</v>
      </c>
      <c r="B118" t="s">
        <v>297</v>
      </c>
      <c r="C118" t="s">
        <v>29</v>
      </c>
      <c r="D118">
        <v>0</v>
      </c>
    </row>
    <row r="119" spans="1:5" x14ac:dyDescent="0.25">
      <c r="A119" t="s">
        <v>30</v>
      </c>
      <c r="B119" t="s">
        <v>297</v>
      </c>
      <c r="C119" t="s">
        <v>29</v>
      </c>
      <c r="D119">
        <v>0</v>
      </c>
    </row>
    <row r="120" spans="1:5" x14ac:dyDescent="0.25">
      <c r="A120" t="s">
        <v>30</v>
      </c>
      <c r="B120" t="s">
        <v>297</v>
      </c>
      <c r="C120" t="s">
        <v>29</v>
      </c>
      <c r="D120">
        <v>0</v>
      </c>
    </row>
    <row r="121" spans="1:5" x14ac:dyDescent="0.25">
      <c r="A121" t="s">
        <v>30</v>
      </c>
      <c r="B121" t="s">
        <v>297</v>
      </c>
      <c r="C121" t="s">
        <v>29</v>
      </c>
      <c r="D121">
        <v>0</v>
      </c>
    </row>
    <row r="122" spans="1:5" x14ac:dyDescent="0.25">
      <c r="A122" t="s">
        <v>30</v>
      </c>
      <c r="B122" t="s">
        <v>297</v>
      </c>
      <c r="C122" t="s">
        <v>29</v>
      </c>
      <c r="D122">
        <v>0</v>
      </c>
    </row>
    <row r="123" spans="1:5" x14ac:dyDescent="0.25">
      <c r="A123" t="s">
        <v>30</v>
      </c>
      <c r="B123" t="s">
        <v>297</v>
      </c>
      <c r="C123" t="s">
        <v>29</v>
      </c>
      <c r="D123">
        <v>0</v>
      </c>
    </row>
    <row r="124" spans="1:5" x14ac:dyDescent="0.25">
      <c r="A124" t="s">
        <v>30</v>
      </c>
      <c r="B124" t="s">
        <v>297</v>
      </c>
      <c r="C124" t="s">
        <v>29</v>
      </c>
      <c r="D124">
        <v>0</v>
      </c>
    </row>
    <row r="125" spans="1:5" x14ac:dyDescent="0.25">
      <c r="A125" t="s">
        <v>30</v>
      </c>
      <c r="B125" t="s">
        <v>297</v>
      </c>
      <c r="C125" t="s">
        <v>29</v>
      </c>
      <c r="D125">
        <v>0</v>
      </c>
    </row>
    <row r="126" spans="1:5" x14ac:dyDescent="0.25">
      <c r="A126" t="s">
        <v>151</v>
      </c>
      <c r="B126" t="s">
        <v>297</v>
      </c>
      <c r="C126" t="s">
        <v>7</v>
      </c>
      <c r="D126">
        <v>1</v>
      </c>
      <c r="E126" t="s">
        <v>27</v>
      </c>
    </row>
    <row r="127" spans="1:5" x14ac:dyDescent="0.25">
      <c r="A127" t="s">
        <v>184</v>
      </c>
      <c r="B127" t="s">
        <v>297</v>
      </c>
      <c r="C127" t="s">
        <v>5</v>
      </c>
      <c r="D127">
        <v>2</v>
      </c>
      <c r="E127" t="s">
        <v>24</v>
      </c>
    </row>
    <row r="128" spans="1:5" x14ac:dyDescent="0.25">
      <c r="A128" t="s">
        <v>76</v>
      </c>
      <c r="B128" t="s">
        <v>297</v>
      </c>
      <c r="C128" t="s">
        <v>5</v>
      </c>
      <c r="D128">
        <v>5</v>
      </c>
      <c r="E128" t="s">
        <v>24</v>
      </c>
    </row>
    <row r="129" spans="1:5" x14ac:dyDescent="0.25">
      <c r="A129" t="s">
        <v>196</v>
      </c>
      <c r="B129" t="s">
        <v>297</v>
      </c>
      <c r="C129" t="s">
        <v>6</v>
      </c>
      <c r="D129">
        <v>4</v>
      </c>
      <c r="E129" t="s">
        <v>65</v>
      </c>
    </row>
    <row r="130" spans="1:5" x14ac:dyDescent="0.25">
      <c r="A130" t="s">
        <v>182</v>
      </c>
      <c r="B130" t="s">
        <v>297</v>
      </c>
      <c r="C130" t="s">
        <v>5</v>
      </c>
      <c r="D130">
        <v>1</v>
      </c>
      <c r="E130" t="s">
        <v>25</v>
      </c>
    </row>
    <row r="131" spans="1:5" x14ac:dyDescent="0.25">
      <c r="A131" t="s">
        <v>126</v>
      </c>
      <c r="B131" t="s">
        <v>297</v>
      </c>
      <c r="C131" t="s">
        <v>7</v>
      </c>
      <c r="D131">
        <v>2</v>
      </c>
      <c r="E131" t="s">
        <v>25</v>
      </c>
    </row>
    <row r="132" spans="1:5" x14ac:dyDescent="0.25">
      <c r="A132" t="s">
        <v>109</v>
      </c>
      <c r="B132" t="s">
        <v>297</v>
      </c>
      <c r="C132" t="s">
        <v>5</v>
      </c>
      <c r="D132">
        <v>2</v>
      </c>
      <c r="E132" t="s">
        <v>25</v>
      </c>
    </row>
    <row r="133" spans="1:5" x14ac:dyDescent="0.25">
      <c r="A133" t="s">
        <v>128</v>
      </c>
      <c r="B133" t="s">
        <v>297</v>
      </c>
      <c r="C133" t="s">
        <v>7</v>
      </c>
      <c r="D133">
        <v>5</v>
      </c>
      <c r="E133" t="s">
        <v>25</v>
      </c>
    </row>
    <row r="134" spans="1:5" x14ac:dyDescent="0.25">
      <c r="A134" t="s">
        <v>143</v>
      </c>
      <c r="B134" t="s">
        <v>297</v>
      </c>
      <c r="C134" t="s">
        <v>5</v>
      </c>
      <c r="D134">
        <v>5</v>
      </c>
    </row>
    <row r="135" spans="1:5" x14ac:dyDescent="0.25">
      <c r="A135" t="s">
        <v>90</v>
      </c>
      <c r="B135" t="s">
        <v>297</v>
      </c>
      <c r="C135" t="s">
        <v>5</v>
      </c>
      <c r="D135">
        <v>2</v>
      </c>
    </row>
    <row r="136" spans="1:5" x14ac:dyDescent="0.25">
      <c r="A136" t="s">
        <v>248</v>
      </c>
      <c r="B136" t="s">
        <v>297</v>
      </c>
      <c r="C136" t="s">
        <v>4</v>
      </c>
      <c r="D136">
        <v>3</v>
      </c>
      <c r="E136" t="s">
        <v>25</v>
      </c>
    </row>
    <row r="137" spans="1:5" x14ac:dyDescent="0.25">
      <c r="A137" t="s">
        <v>282</v>
      </c>
      <c r="B137" t="s">
        <v>297</v>
      </c>
      <c r="C137" t="s">
        <v>5</v>
      </c>
      <c r="D137">
        <v>1</v>
      </c>
      <c r="E137" t="s">
        <v>26</v>
      </c>
    </row>
    <row r="138" spans="1:5" x14ac:dyDescent="0.25">
      <c r="A138" t="s">
        <v>148</v>
      </c>
      <c r="B138" t="s">
        <v>297</v>
      </c>
      <c r="C138" t="s">
        <v>5</v>
      </c>
      <c r="D138">
        <v>3</v>
      </c>
      <c r="E138" t="s">
        <v>27</v>
      </c>
    </row>
    <row r="139" spans="1:5" x14ac:dyDescent="0.25">
      <c r="A139" t="s">
        <v>217</v>
      </c>
      <c r="B139" t="s">
        <v>297</v>
      </c>
      <c r="C139" t="s">
        <v>5</v>
      </c>
      <c r="D139">
        <v>1</v>
      </c>
      <c r="E139" t="s">
        <v>25</v>
      </c>
    </row>
    <row r="140" spans="1:5" x14ac:dyDescent="0.25">
      <c r="A140" t="s">
        <v>308</v>
      </c>
      <c r="B140" t="s">
        <v>297</v>
      </c>
      <c r="C140" t="s">
        <v>5</v>
      </c>
      <c r="D140">
        <v>0</v>
      </c>
    </row>
    <row r="141" spans="1:5" x14ac:dyDescent="0.25">
      <c r="A141" t="s">
        <v>309</v>
      </c>
      <c r="B141" t="s">
        <v>297</v>
      </c>
      <c r="C141" t="s">
        <v>4</v>
      </c>
      <c r="D141">
        <v>0</v>
      </c>
    </row>
    <row r="142" spans="1:5" x14ac:dyDescent="0.25">
      <c r="A142" t="s">
        <v>166</v>
      </c>
      <c r="B142" t="s">
        <v>297</v>
      </c>
      <c r="C142" t="s">
        <v>5</v>
      </c>
      <c r="D142">
        <v>3</v>
      </c>
      <c r="E142" t="s">
        <v>25</v>
      </c>
    </row>
    <row r="143" spans="1:5" x14ac:dyDescent="0.25">
      <c r="A143" t="s">
        <v>84</v>
      </c>
      <c r="B143" t="s">
        <v>297</v>
      </c>
      <c r="C143" t="s">
        <v>5</v>
      </c>
      <c r="D143">
        <v>2</v>
      </c>
      <c r="E143" t="s">
        <v>26</v>
      </c>
    </row>
    <row r="144" spans="1:5" x14ac:dyDescent="0.25">
      <c r="A144" t="s">
        <v>158</v>
      </c>
      <c r="B144" t="s">
        <v>297</v>
      </c>
      <c r="C144" t="s">
        <v>7</v>
      </c>
      <c r="D144">
        <v>3</v>
      </c>
      <c r="E144" t="s">
        <v>24</v>
      </c>
    </row>
    <row r="145" spans="1:5" x14ac:dyDescent="0.25">
      <c r="A145" t="s">
        <v>218</v>
      </c>
      <c r="B145" t="s">
        <v>297</v>
      </c>
      <c r="C145" t="s">
        <v>4</v>
      </c>
      <c r="D145">
        <v>5</v>
      </c>
      <c r="E145" t="s">
        <v>64</v>
      </c>
    </row>
    <row r="146" spans="1:5" x14ac:dyDescent="0.25">
      <c r="A146" t="s">
        <v>194</v>
      </c>
      <c r="B146" t="s">
        <v>297</v>
      </c>
      <c r="C146" t="s">
        <v>5</v>
      </c>
      <c r="D146">
        <v>4</v>
      </c>
    </row>
    <row r="147" spans="1:5" x14ac:dyDescent="0.25">
      <c r="A147" t="s">
        <v>260</v>
      </c>
      <c r="B147" t="s">
        <v>297</v>
      </c>
      <c r="C147" t="s">
        <v>5</v>
      </c>
      <c r="D147">
        <v>4</v>
      </c>
      <c r="E147" t="s">
        <v>24</v>
      </c>
    </row>
    <row r="148" spans="1:5" x14ac:dyDescent="0.25">
      <c r="A148" t="s">
        <v>133</v>
      </c>
      <c r="B148" t="s">
        <v>297</v>
      </c>
      <c r="C148" t="s">
        <v>5</v>
      </c>
      <c r="D148">
        <v>2</v>
      </c>
    </row>
    <row r="149" spans="1:5" x14ac:dyDescent="0.25">
      <c r="A149" t="s">
        <v>268</v>
      </c>
      <c r="B149" t="s">
        <v>297</v>
      </c>
      <c r="C149" t="s">
        <v>7</v>
      </c>
      <c r="D149">
        <v>3</v>
      </c>
    </row>
    <row r="150" spans="1:5" x14ac:dyDescent="0.25">
      <c r="A150" t="s">
        <v>310</v>
      </c>
      <c r="B150" t="s">
        <v>297</v>
      </c>
      <c r="C150" t="s">
        <v>5</v>
      </c>
      <c r="D150">
        <v>0</v>
      </c>
    </row>
    <row r="151" spans="1:5" x14ac:dyDescent="0.25">
      <c r="A151" t="s">
        <v>31</v>
      </c>
      <c r="B151" t="s">
        <v>297</v>
      </c>
      <c r="C151" t="s">
        <v>29</v>
      </c>
      <c r="D151">
        <v>0</v>
      </c>
    </row>
    <row r="152" spans="1:5" x14ac:dyDescent="0.25">
      <c r="A152" t="s">
        <v>31</v>
      </c>
      <c r="B152" t="s">
        <v>297</v>
      </c>
      <c r="C152" t="s">
        <v>29</v>
      </c>
      <c r="D152">
        <v>0</v>
      </c>
    </row>
    <row r="153" spans="1:5" x14ac:dyDescent="0.25">
      <c r="A153" t="s">
        <v>31</v>
      </c>
      <c r="B153" t="s">
        <v>297</v>
      </c>
      <c r="C153" t="s">
        <v>29</v>
      </c>
      <c r="D153">
        <v>0</v>
      </c>
    </row>
    <row r="154" spans="1:5" x14ac:dyDescent="0.25">
      <c r="A154" t="s">
        <v>31</v>
      </c>
      <c r="B154" t="s">
        <v>297</v>
      </c>
      <c r="C154" t="s">
        <v>29</v>
      </c>
      <c r="D154">
        <v>0</v>
      </c>
    </row>
    <row r="155" spans="1:5" x14ac:dyDescent="0.25">
      <c r="A155" t="s">
        <v>31</v>
      </c>
      <c r="B155" t="s">
        <v>297</v>
      </c>
      <c r="C155" t="s">
        <v>29</v>
      </c>
      <c r="D155">
        <v>0</v>
      </c>
    </row>
    <row r="156" spans="1:5" x14ac:dyDescent="0.25">
      <c r="A156" t="s">
        <v>31</v>
      </c>
      <c r="B156" t="s">
        <v>297</v>
      </c>
      <c r="C156" t="s">
        <v>29</v>
      </c>
      <c r="D156">
        <v>0</v>
      </c>
    </row>
    <row r="157" spans="1:5" x14ac:dyDescent="0.25">
      <c r="A157" t="s">
        <v>31</v>
      </c>
      <c r="B157" t="s">
        <v>297</v>
      </c>
      <c r="C157" t="s">
        <v>29</v>
      </c>
      <c r="D157">
        <v>0</v>
      </c>
    </row>
    <row r="158" spans="1:5" x14ac:dyDescent="0.25">
      <c r="A158" t="s">
        <v>31</v>
      </c>
      <c r="B158" t="s">
        <v>297</v>
      </c>
      <c r="C158" t="s">
        <v>29</v>
      </c>
      <c r="D158">
        <v>0</v>
      </c>
    </row>
    <row r="159" spans="1:5" x14ac:dyDescent="0.25">
      <c r="A159" t="s">
        <v>31</v>
      </c>
      <c r="B159" t="s">
        <v>297</v>
      </c>
      <c r="C159" t="s">
        <v>29</v>
      </c>
      <c r="D159">
        <v>0</v>
      </c>
    </row>
    <row r="160" spans="1:5" x14ac:dyDescent="0.25">
      <c r="A160" t="s">
        <v>31</v>
      </c>
      <c r="B160" t="s">
        <v>297</v>
      </c>
      <c r="C160" t="s">
        <v>29</v>
      </c>
      <c r="D160">
        <v>0</v>
      </c>
    </row>
    <row r="161" spans="1:5" x14ac:dyDescent="0.25">
      <c r="A161" t="s">
        <v>188</v>
      </c>
      <c r="B161" t="s">
        <v>297</v>
      </c>
      <c r="C161" t="s">
        <v>4</v>
      </c>
      <c r="D161">
        <v>4</v>
      </c>
      <c r="E161" t="s">
        <v>63</v>
      </c>
    </row>
    <row r="162" spans="1:5" x14ac:dyDescent="0.25">
      <c r="A162" t="s">
        <v>153</v>
      </c>
      <c r="B162" t="s">
        <v>297</v>
      </c>
      <c r="C162" t="s">
        <v>7</v>
      </c>
      <c r="D162">
        <v>4</v>
      </c>
      <c r="E162" t="s">
        <v>27</v>
      </c>
    </row>
    <row r="163" spans="1:5" x14ac:dyDescent="0.25">
      <c r="A163" t="s">
        <v>102</v>
      </c>
      <c r="B163" t="s">
        <v>297</v>
      </c>
      <c r="C163" t="s">
        <v>5</v>
      </c>
      <c r="D163">
        <v>4</v>
      </c>
    </row>
    <row r="164" spans="1:5" x14ac:dyDescent="0.25">
      <c r="A164" t="s">
        <v>87</v>
      </c>
      <c r="B164" t="s">
        <v>297</v>
      </c>
      <c r="C164" t="s">
        <v>5</v>
      </c>
      <c r="D164">
        <v>3</v>
      </c>
      <c r="E164" t="s">
        <v>27</v>
      </c>
    </row>
    <row r="165" spans="1:5" x14ac:dyDescent="0.25">
      <c r="A165" t="s">
        <v>225</v>
      </c>
      <c r="B165" t="s">
        <v>297</v>
      </c>
      <c r="C165" t="s">
        <v>5</v>
      </c>
      <c r="D165">
        <v>3</v>
      </c>
    </row>
    <row r="166" spans="1:5" x14ac:dyDescent="0.25">
      <c r="A166" t="s">
        <v>185</v>
      </c>
      <c r="B166" t="s">
        <v>297</v>
      </c>
      <c r="C166" t="s">
        <v>5</v>
      </c>
      <c r="D166">
        <v>3</v>
      </c>
      <c r="E166" t="s">
        <v>24</v>
      </c>
    </row>
    <row r="167" spans="1:5" x14ac:dyDescent="0.25">
      <c r="A167" t="s">
        <v>242</v>
      </c>
      <c r="B167" t="s">
        <v>297</v>
      </c>
      <c r="C167" t="s">
        <v>4</v>
      </c>
      <c r="D167">
        <v>6</v>
      </c>
      <c r="E167" t="s">
        <v>27</v>
      </c>
    </row>
    <row r="168" spans="1:5" x14ac:dyDescent="0.25">
      <c r="A168" t="s">
        <v>82</v>
      </c>
      <c r="B168" t="s">
        <v>297</v>
      </c>
      <c r="C168" t="s">
        <v>4</v>
      </c>
      <c r="D168">
        <v>5</v>
      </c>
      <c r="E168" t="s">
        <v>70</v>
      </c>
    </row>
    <row r="169" spans="1:5" x14ac:dyDescent="0.25">
      <c r="A169" t="s">
        <v>203</v>
      </c>
      <c r="B169" t="s">
        <v>297</v>
      </c>
      <c r="C169" t="s">
        <v>6</v>
      </c>
      <c r="D169">
        <v>5</v>
      </c>
      <c r="E169" t="s">
        <v>24</v>
      </c>
    </row>
    <row r="170" spans="1:5" x14ac:dyDescent="0.25">
      <c r="A170" t="s">
        <v>103</v>
      </c>
      <c r="B170" t="s">
        <v>297</v>
      </c>
      <c r="C170" t="s">
        <v>6</v>
      </c>
      <c r="D170">
        <v>6</v>
      </c>
    </row>
    <row r="171" spans="1:5" x14ac:dyDescent="0.25">
      <c r="A171" t="s">
        <v>204</v>
      </c>
      <c r="B171" t="s">
        <v>297</v>
      </c>
      <c r="C171" t="s">
        <v>6</v>
      </c>
      <c r="D171">
        <v>7</v>
      </c>
      <c r="E171" t="s">
        <v>68</v>
      </c>
    </row>
    <row r="172" spans="1:5" x14ac:dyDescent="0.25">
      <c r="A172" t="s">
        <v>96</v>
      </c>
      <c r="B172" t="s">
        <v>297</v>
      </c>
      <c r="C172" t="s">
        <v>5</v>
      </c>
      <c r="D172">
        <v>4</v>
      </c>
      <c r="E172" t="s">
        <v>26</v>
      </c>
    </row>
    <row r="173" spans="1:5" x14ac:dyDescent="0.25">
      <c r="A173" t="s">
        <v>178</v>
      </c>
      <c r="B173" t="s">
        <v>297</v>
      </c>
      <c r="C173" t="s">
        <v>5</v>
      </c>
      <c r="D173">
        <v>4</v>
      </c>
      <c r="E173" t="s">
        <v>25</v>
      </c>
    </row>
    <row r="174" spans="1:5" x14ac:dyDescent="0.25">
      <c r="A174" t="s">
        <v>177</v>
      </c>
      <c r="B174" t="s">
        <v>297</v>
      </c>
      <c r="C174" t="s">
        <v>7</v>
      </c>
      <c r="D174">
        <v>2</v>
      </c>
      <c r="E174" t="s">
        <v>25</v>
      </c>
    </row>
    <row r="175" spans="1:5" x14ac:dyDescent="0.25">
      <c r="A175" t="s">
        <v>115</v>
      </c>
      <c r="B175" t="s">
        <v>297</v>
      </c>
      <c r="C175" t="s">
        <v>5</v>
      </c>
      <c r="D175">
        <v>5</v>
      </c>
    </row>
    <row r="176" spans="1:5" x14ac:dyDescent="0.25">
      <c r="A176" t="s">
        <v>132</v>
      </c>
      <c r="B176" t="s">
        <v>297</v>
      </c>
      <c r="C176" t="s">
        <v>4</v>
      </c>
      <c r="D176">
        <v>6</v>
      </c>
      <c r="E176" t="s">
        <v>27</v>
      </c>
    </row>
    <row r="177" spans="1:5" x14ac:dyDescent="0.25">
      <c r="A177" t="s">
        <v>159</v>
      </c>
      <c r="B177" t="s">
        <v>297</v>
      </c>
      <c r="C177" t="s">
        <v>5</v>
      </c>
      <c r="D177">
        <v>2</v>
      </c>
      <c r="E177" t="s">
        <v>27</v>
      </c>
    </row>
    <row r="178" spans="1:5" x14ac:dyDescent="0.25">
      <c r="A178" t="s">
        <v>230</v>
      </c>
      <c r="B178" t="s">
        <v>297</v>
      </c>
      <c r="C178" t="s">
        <v>5</v>
      </c>
      <c r="D178">
        <v>1</v>
      </c>
      <c r="E178" t="s">
        <v>26</v>
      </c>
    </row>
    <row r="179" spans="1:5" x14ac:dyDescent="0.25">
      <c r="A179" t="s">
        <v>285</v>
      </c>
      <c r="B179" t="s">
        <v>297</v>
      </c>
      <c r="C179" t="s">
        <v>4</v>
      </c>
      <c r="D179">
        <v>3</v>
      </c>
      <c r="E179" t="s">
        <v>24</v>
      </c>
    </row>
    <row r="180" spans="1:5" x14ac:dyDescent="0.25">
      <c r="A180" t="s">
        <v>292</v>
      </c>
      <c r="B180" t="s">
        <v>297</v>
      </c>
      <c r="C180" t="s">
        <v>6</v>
      </c>
      <c r="D180">
        <v>6</v>
      </c>
      <c r="E180" t="s">
        <v>23</v>
      </c>
    </row>
    <row r="181" spans="1:5" x14ac:dyDescent="0.25">
      <c r="A181" t="s">
        <v>287</v>
      </c>
      <c r="B181" t="s">
        <v>297</v>
      </c>
      <c r="C181" t="s">
        <v>7</v>
      </c>
      <c r="D181">
        <v>1</v>
      </c>
    </row>
    <row r="182" spans="1:5" x14ac:dyDescent="0.25">
      <c r="A182" t="s">
        <v>154</v>
      </c>
      <c r="B182" t="s">
        <v>297</v>
      </c>
      <c r="C182" t="s">
        <v>7</v>
      </c>
      <c r="D182">
        <v>3</v>
      </c>
    </row>
    <row r="183" spans="1:5" x14ac:dyDescent="0.25">
      <c r="A183" t="s">
        <v>32</v>
      </c>
      <c r="B183" t="s">
        <v>297</v>
      </c>
      <c r="C183" t="s">
        <v>29</v>
      </c>
      <c r="D183">
        <v>0</v>
      </c>
    </row>
    <row r="184" spans="1:5" x14ac:dyDescent="0.25">
      <c r="A184" t="s">
        <v>32</v>
      </c>
      <c r="B184" t="s">
        <v>297</v>
      </c>
      <c r="C184" t="s">
        <v>29</v>
      </c>
      <c r="D184">
        <v>0</v>
      </c>
    </row>
    <row r="185" spans="1:5" x14ac:dyDescent="0.25">
      <c r="A185" t="s">
        <v>32</v>
      </c>
      <c r="B185" t="s">
        <v>297</v>
      </c>
      <c r="C185" t="s">
        <v>29</v>
      </c>
      <c r="D185">
        <v>0</v>
      </c>
    </row>
    <row r="186" spans="1:5" x14ac:dyDescent="0.25">
      <c r="A186" t="s">
        <v>32</v>
      </c>
      <c r="B186" t="s">
        <v>297</v>
      </c>
      <c r="C186" t="s">
        <v>29</v>
      </c>
      <c r="D186">
        <v>0</v>
      </c>
    </row>
    <row r="187" spans="1:5" x14ac:dyDescent="0.25">
      <c r="A187" t="s">
        <v>32</v>
      </c>
      <c r="B187" t="s">
        <v>297</v>
      </c>
      <c r="C187" t="s">
        <v>29</v>
      </c>
      <c r="D187">
        <v>0</v>
      </c>
    </row>
    <row r="188" spans="1:5" x14ac:dyDescent="0.25">
      <c r="A188" t="s">
        <v>32</v>
      </c>
      <c r="B188" t="s">
        <v>297</v>
      </c>
      <c r="C188" t="s">
        <v>29</v>
      </c>
      <c r="D188">
        <v>0</v>
      </c>
    </row>
    <row r="189" spans="1:5" x14ac:dyDescent="0.25">
      <c r="A189" t="s">
        <v>32</v>
      </c>
      <c r="B189" t="s">
        <v>297</v>
      </c>
      <c r="C189" t="s">
        <v>29</v>
      </c>
      <c r="D189">
        <v>0</v>
      </c>
    </row>
    <row r="190" spans="1:5" x14ac:dyDescent="0.25">
      <c r="A190" t="s">
        <v>32</v>
      </c>
      <c r="B190" t="s">
        <v>297</v>
      </c>
      <c r="C190" t="s">
        <v>29</v>
      </c>
      <c r="D190">
        <v>0</v>
      </c>
    </row>
    <row r="191" spans="1:5" x14ac:dyDescent="0.25">
      <c r="A191" t="s">
        <v>32</v>
      </c>
      <c r="B191" t="s">
        <v>297</v>
      </c>
      <c r="C191" t="s">
        <v>29</v>
      </c>
      <c r="D191">
        <v>0</v>
      </c>
    </row>
    <row r="192" spans="1:5" x14ac:dyDescent="0.25">
      <c r="A192" t="s">
        <v>32</v>
      </c>
      <c r="B192" t="s">
        <v>297</v>
      </c>
      <c r="C192" t="s">
        <v>29</v>
      </c>
      <c r="D192">
        <v>0</v>
      </c>
    </row>
    <row r="193" spans="1:5" x14ac:dyDescent="0.25">
      <c r="A193" t="s">
        <v>181</v>
      </c>
      <c r="B193" t="s">
        <v>297</v>
      </c>
      <c r="C193" t="s">
        <v>4</v>
      </c>
      <c r="D193">
        <v>5</v>
      </c>
      <c r="E193" t="s">
        <v>25</v>
      </c>
    </row>
    <row r="194" spans="1:5" x14ac:dyDescent="0.25">
      <c r="A194" t="s">
        <v>280</v>
      </c>
      <c r="B194" t="s">
        <v>297</v>
      </c>
      <c r="C194" t="s">
        <v>7</v>
      </c>
      <c r="D194">
        <v>7</v>
      </c>
      <c r="E194" t="s">
        <v>27</v>
      </c>
    </row>
    <row r="195" spans="1:5" x14ac:dyDescent="0.25">
      <c r="A195" t="s">
        <v>168</v>
      </c>
      <c r="B195" t="s">
        <v>297</v>
      </c>
      <c r="C195" t="s">
        <v>5</v>
      </c>
      <c r="D195">
        <v>2</v>
      </c>
      <c r="E195" t="s">
        <v>27</v>
      </c>
    </row>
    <row r="196" spans="1:5" x14ac:dyDescent="0.25">
      <c r="A196" t="s">
        <v>311</v>
      </c>
      <c r="B196" t="s">
        <v>297</v>
      </c>
      <c r="C196" t="s">
        <v>4</v>
      </c>
      <c r="D196">
        <v>0</v>
      </c>
    </row>
    <row r="197" spans="1:5" x14ac:dyDescent="0.25">
      <c r="A197" t="s">
        <v>284</v>
      </c>
      <c r="B197" t="s">
        <v>297</v>
      </c>
      <c r="C197" t="s">
        <v>4</v>
      </c>
      <c r="D197">
        <v>5</v>
      </c>
      <c r="E197" t="s">
        <v>23</v>
      </c>
    </row>
    <row r="198" spans="1:5" x14ac:dyDescent="0.25">
      <c r="A198" t="s">
        <v>276</v>
      </c>
      <c r="B198" t="s">
        <v>297</v>
      </c>
      <c r="C198" t="s">
        <v>7</v>
      </c>
      <c r="D198">
        <v>2</v>
      </c>
    </row>
    <row r="199" spans="1:5" x14ac:dyDescent="0.25">
      <c r="A199" t="s">
        <v>295</v>
      </c>
      <c r="B199" t="s">
        <v>297</v>
      </c>
      <c r="C199" t="s">
        <v>6</v>
      </c>
      <c r="D199">
        <v>2</v>
      </c>
      <c r="E199" t="s">
        <v>25</v>
      </c>
    </row>
    <row r="200" spans="1:5" x14ac:dyDescent="0.25">
      <c r="A200" t="s">
        <v>253</v>
      </c>
      <c r="B200" t="s">
        <v>297</v>
      </c>
      <c r="C200" t="s">
        <v>4</v>
      </c>
      <c r="D200">
        <v>3</v>
      </c>
      <c r="E200" t="s">
        <v>26</v>
      </c>
    </row>
    <row r="201" spans="1:5" x14ac:dyDescent="0.25">
      <c r="A201" t="s">
        <v>124</v>
      </c>
      <c r="B201" t="s">
        <v>297</v>
      </c>
      <c r="C201" t="s">
        <v>5</v>
      </c>
      <c r="D201">
        <v>2</v>
      </c>
      <c r="E201" t="s">
        <v>26</v>
      </c>
    </row>
    <row r="202" spans="1:5" x14ac:dyDescent="0.25">
      <c r="A202" t="s">
        <v>293</v>
      </c>
      <c r="B202" t="s">
        <v>297</v>
      </c>
      <c r="C202" t="s">
        <v>5</v>
      </c>
      <c r="D202">
        <v>4</v>
      </c>
      <c r="E202" t="s">
        <v>27</v>
      </c>
    </row>
    <row r="203" spans="1:5" x14ac:dyDescent="0.25">
      <c r="A203" t="s">
        <v>93</v>
      </c>
      <c r="B203" t="s">
        <v>297</v>
      </c>
      <c r="C203" t="s">
        <v>7</v>
      </c>
      <c r="D203">
        <v>5</v>
      </c>
      <c r="E203" t="s">
        <v>63</v>
      </c>
    </row>
    <row r="204" spans="1:5" x14ac:dyDescent="0.25">
      <c r="A204" t="s">
        <v>277</v>
      </c>
      <c r="B204" t="s">
        <v>297</v>
      </c>
      <c r="C204" t="s">
        <v>7</v>
      </c>
      <c r="D204">
        <v>3</v>
      </c>
      <c r="E204" t="s">
        <v>23</v>
      </c>
    </row>
    <row r="205" spans="1:5" x14ac:dyDescent="0.25">
      <c r="A205" t="s">
        <v>94</v>
      </c>
      <c r="B205" t="s">
        <v>297</v>
      </c>
      <c r="C205" t="s">
        <v>7</v>
      </c>
      <c r="D205">
        <v>4</v>
      </c>
      <c r="E205" t="s">
        <v>25</v>
      </c>
    </row>
    <row r="206" spans="1:5" x14ac:dyDescent="0.25">
      <c r="A206" t="s">
        <v>219</v>
      </c>
      <c r="B206" t="s">
        <v>297</v>
      </c>
      <c r="C206" t="s">
        <v>7</v>
      </c>
      <c r="D206">
        <v>3</v>
      </c>
      <c r="E206" t="s">
        <v>24</v>
      </c>
    </row>
    <row r="207" spans="1:5" x14ac:dyDescent="0.25">
      <c r="A207" t="s">
        <v>258</v>
      </c>
      <c r="B207" t="s">
        <v>297</v>
      </c>
      <c r="C207" t="s">
        <v>7</v>
      </c>
      <c r="D207">
        <v>3</v>
      </c>
      <c r="E207" t="s">
        <v>27</v>
      </c>
    </row>
    <row r="208" spans="1:5" x14ac:dyDescent="0.25">
      <c r="A208" t="s">
        <v>139</v>
      </c>
      <c r="B208" t="s">
        <v>297</v>
      </c>
      <c r="C208" t="s">
        <v>7</v>
      </c>
      <c r="D208">
        <v>3</v>
      </c>
      <c r="E208" t="s">
        <v>26</v>
      </c>
    </row>
    <row r="209" spans="1:5" x14ac:dyDescent="0.25">
      <c r="A209" t="s">
        <v>243</v>
      </c>
      <c r="B209" t="s">
        <v>297</v>
      </c>
      <c r="C209" t="s">
        <v>7</v>
      </c>
      <c r="D209">
        <v>4</v>
      </c>
      <c r="E209" t="s">
        <v>24</v>
      </c>
    </row>
    <row r="210" spans="1:5" x14ac:dyDescent="0.25">
      <c r="A210" t="s">
        <v>190</v>
      </c>
      <c r="B210" t="s">
        <v>297</v>
      </c>
      <c r="C210" t="s">
        <v>7</v>
      </c>
      <c r="D210">
        <v>3</v>
      </c>
      <c r="E210" t="s">
        <v>70</v>
      </c>
    </row>
    <row r="211" spans="1:5" x14ac:dyDescent="0.25">
      <c r="A211" t="s">
        <v>138</v>
      </c>
      <c r="B211" t="s">
        <v>297</v>
      </c>
      <c r="C211" t="s">
        <v>5</v>
      </c>
      <c r="D211">
        <v>4</v>
      </c>
      <c r="E211" t="s">
        <v>23</v>
      </c>
    </row>
    <row r="212" spans="1:5" x14ac:dyDescent="0.25">
      <c r="A212" t="s">
        <v>257</v>
      </c>
      <c r="B212" t="s">
        <v>297</v>
      </c>
      <c r="C212" t="s">
        <v>7</v>
      </c>
      <c r="D212">
        <v>5</v>
      </c>
      <c r="E212" t="s">
        <v>25</v>
      </c>
    </row>
    <row r="213" spans="1:5" x14ac:dyDescent="0.25">
      <c r="A213" t="s">
        <v>175</v>
      </c>
      <c r="B213" t="s">
        <v>297</v>
      </c>
      <c r="C213" t="s">
        <v>7</v>
      </c>
      <c r="D213">
        <v>2</v>
      </c>
      <c r="E213" t="s">
        <v>26</v>
      </c>
    </row>
    <row r="214" spans="1:5" x14ac:dyDescent="0.25">
      <c r="A214" t="s">
        <v>208</v>
      </c>
      <c r="B214" t="s">
        <v>297</v>
      </c>
      <c r="C214" t="s">
        <v>7</v>
      </c>
      <c r="D214">
        <v>2</v>
      </c>
      <c r="E214" t="s">
        <v>27</v>
      </c>
    </row>
    <row r="215" spans="1:5" x14ac:dyDescent="0.25">
      <c r="A215" t="s">
        <v>145</v>
      </c>
      <c r="B215" t="s">
        <v>297</v>
      </c>
      <c r="C215" t="s">
        <v>5</v>
      </c>
      <c r="D215">
        <v>7</v>
      </c>
    </row>
    <row r="216" spans="1:5" x14ac:dyDescent="0.25">
      <c r="A216" t="s">
        <v>106</v>
      </c>
      <c r="B216" t="s">
        <v>297</v>
      </c>
      <c r="C216" t="s">
        <v>7</v>
      </c>
      <c r="D216">
        <v>3</v>
      </c>
    </row>
    <row r="217" spans="1:5" x14ac:dyDescent="0.25">
      <c r="A217" t="s">
        <v>202</v>
      </c>
      <c r="B217" t="s">
        <v>297</v>
      </c>
      <c r="C217" t="s">
        <v>4</v>
      </c>
      <c r="D217">
        <v>3</v>
      </c>
      <c r="E217" t="s">
        <v>24</v>
      </c>
    </row>
    <row r="218" spans="1:5" x14ac:dyDescent="0.25">
      <c r="A218" t="s">
        <v>227</v>
      </c>
      <c r="B218" t="s">
        <v>297</v>
      </c>
      <c r="C218" t="s">
        <v>5</v>
      </c>
      <c r="D218">
        <v>1</v>
      </c>
      <c r="E218" t="s">
        <v>23</v>
      </c>
    </row>
    <row r="219" spans="1:5" x14ac:dyDescent="0.25">
      <c r="A219" t="s">
        <v>97</v>
      </c>
      <c r="B219" t="s">
        <v>297</v>
      </c>
      <c r="C219" t="s">
        <v>5</v>
      </c>
      <c r="D219">
        <v>1</v>
      </c>
    </row>
    <row r="220" spans="1:5" x14ac:dyDescent="0.25">
      <c r="A220" t="s">
        <v>312</v>
      </c>
      <c r="B220" t="s">
        <v>297</v>
      </c>
      <c r="C220" t="s">
        <v>4</v>
      </c>
      <c r="D220">
        <v>0</v>
      </c>
    </row>
    <row r="221" spans="1:5" x14ac:dyDescent="0.25">
      <c r="A221" t="s">
        <v>313</v>
      </c>
      <c r="B221" t="s">
        <v>297</v>
      </c>
      <c r="C221" t="s">
        <v>5</v>
      </c>
      <c r="D221">
        <v>0</v>
      </c>
    </row>
    <row r="222" spans="1:5" x14ac:dyDescent="0.25">
      <c r="A222" t="s">
        <v>249</v>
      </c>
      <c r="B222" t="s">
        <v>297</v>
      </c>
      <c r="C222" t="s">
        <v>4</v>
      </c>
      <c r="D222">
        <v>3</v>
      </c>
      <c r="E222" t="s">
        <v>23</v>
      </c>
    </row>
    <row r="223" spans="1:5" x14ac:dyDescent="0.25">
      <c r="A223" t="s">
        <v>261</v>
      </c>
      <c r="B223" t="s">
        <v>297</v>
      </c>
      <c r="C223" t="s">
        <v>5</v>
      </c>
      <c r="D223">
        <v>7</v>
      </c>
    </row>
    <row r="224" spans="1:5" x14ac:dyDescent="0.25">
      <c r="A224" t="s">
        <v>247</v>
      </c>
      <c r="B224" t="s">
        <v>297</v>
      </c>
      <c r="C224" t="s">
        <v>7</v>
      </c>
      <c r="D224">
        <v>1</v>
      </c>
      <c r="E224" t="s">
        <v>27</v>
      </c>
    </row>
    <row r="225" spans="1:5" x14ac:dyDescent="0.25">
      <c r="A225" t="s">
        <v>147</v>
      </c>
      <c r="B225" t="s">
        <v>297</v>
      </c>
      <c r="C225" t="s">
        <v>5</v>
      </c>
      <c r="D225">
        <v>2</v>
      </c>
      <c r="E225" t="s">
        <v>27</v>
      </c>
    </row>
    <row r="226" spans="1:5" x14ac:dyDescent="0.25">
      <c r="A226" t="s">
        <v>160</v>
      </c>
      <c r="B226" t="s">
        <v>297</v>
      </c>
      <c r="C226" t="s">
        <v>7</v>
      </c>
      <c r="D226">
        <v>2</v>
      </c>
      <c r="E226" t="s">
        <v>25</v>
      </c>
    </row>
    <row r="227" spans="1:5" x14ac:dyDescent="0.25">
      <c r="A227" t="s">
        <v>270</v>
      </c>
      <c r="B227" t="s">
        <v>297</v>
      </c>
      <c r="C227" t="s">
        <v>4</v>
      </c>
      <c r="D227">
        <v>7</v>
      </c>
    </row>
    <row r="228" spans="1:5" x14ac:dyDescent="0.25">
      <c r="A228" t="s">
        <v>91</v>
      </c>
      <c r="B228" t="s">
        <v>297</v>
      </c>
      <c r="C228" t="s">
        <v>5</v>
      </c>
      <c r="D228">
        <v>3</v>
      </c>
      <c r="E228" t="s">
        <v>25</v>
      </c>
    </row>
    <row r="229" spans="1:5" x14ac:dyDescent="0.25">
      <c r="A229" t="s">
        <v>314</v>
      </c>
      <c r="B229" t="s">
        <v>297</v>
      </c>
      <c r="C229" t="s">
        <v>4</v>
      </c>
      <c r="D229">
        <v>0</v>
      </c>
    </row>
    <row r="230" spans="1:5" x14ac:dyDescent="0.25">
      <c r="A230" t="s">
        <v>137</v>
      </c>
      <c r="B230" t="s">
        <v>297</v>
      </c>
      <c r="C230" t="s">
        <v>5</v>
      </c>
      <c r="D230">
        <v>5</v>
      </c>
      <c r="E230" t="s">
        <v>26</v>
      </c>
    </row>
    <row r="231" spans="1:5" x14ac:dyDescent="0.25">
      <c r="A231" t="s">
        <v>167</v>
      </c>
      <c r="B231" t="s">
        <v>297</v>
      </c>
      <c r="C231" t="s">
        <v>5</v>
      </c>
      <c r="D231">
        <v>3</v>
      </c>
      <c r="E231" t="s">
        <v>25</v>
      </c>
    </row>
    <row r="232" spans="1:5" x14ac:dyDescent="0.25">
      <c r="A232" t="s">
        <v>315</v>
      </c>
      <c r="B232" t="s">
        <v>297</v>
      </c>
      <c r="C232" t="s">
        <v>4</v>
      </c>
      <c r="D232">
        <v>0</v>
      </c>
    </row>
    <row r="233" spans="1:5" x14ac:dyDescent="0.25">
      <c r="A233" t="s">
        <v>239</v>
      </c>
      <c r="B233" t="s">
        <v>297</v>
      </c>
      <c r="C233" t="s">
        <v>5</v>
      </c>
      <c r="D233">
        <v>4</v>
      </c>
    </row>
    <row r="234" spans="1:5" x14ac:dyDescent="0.25">
      <c r="A234" t="s">
        <v>186</v>
      </c>
      <c r="B234" t="s">
        <v>297</v>
      </c>
      <c r="C234" t="s">
        <v>6</v>
      </c>
      <c r="D234">
        <v>6</v>
      </c>
    </row>
    <row r="235" spans="1:5" x14ac:dyDescent="0.25">
      <c r="A235" t="s">
        <v>101</v>
      </c>
      <c r="B235" t="s">
        <v>297</v>
      </c>
      <c r="C235" t="s">
        <v>7</v>
      </c>
      <c r="D235">
        <v>4</v>
      </c>
    </row>
    <row r="236" spans="1:5" x14ac:dyDescent="0.25">
      <c r="A236" t="s">
        <v>316</v>
      </c>
      <c r="B236" t="s">
        <v>297</v>
      </c>
      <c r="C236" t="s">
        <v>5</v>
      </c>
      <c r="D236">
        <v>0</v>
      </c>
    </row>
    <row r="237" spans="1:5" x14ac:dyDescent="0.25">
      <c r="A237" t="s">
        <v>131</v>
      </c>
      <c r="B237" t="s">
        <v>297</v>
      </c>
      <c r="C237" t="s">
        <v>7</v>
      </c>
      <c r="D237">
        <v>2</v>
      </c>
      <c r="E237" t="s">
        <v>65</v>
      </c>
    </row>
    <row r="238" spans="1:5" x14ac:dyDescent="0.25">
      <c r="A238" t="s">
        <v>281</v>
      </c>
      <c r="B238" t="s">
        <v>297</v>
      </c>
      <c r="C238" t="s">
        <v>7</v>
      </c>
      <c r="D238">
        <v>2</v>
      </c>
    </row>
    <row r="239" spans="1:5" x14ac:dyDescent="0.25">
      <c r="A239" t="s">
        <v>72</v>
      </c>
      <c r="B239" t="s">
        <v>297</v>
      </c>
      <c r="C239" t="s">
        <v>5</v>
      </c>
      <c r="D239">
        <v>1</v>
      </c>
    </row>
    <row r="240" spans="1:5" x14ac:dyDescent="0.25">
      <c r="A240" t="s">
        <v>67</v>
      </c>
      <c r="B240" t="s">
        <v>297</v>
      </c>
      <c r="C240" t="s">
        <v>5</v>
      </c>
      <c r="D240">
        <v>4</v>
      </c>
      <c r="E240" t="s">
        <v>25</v>
      </c>
    </row>
    <row r="241" spans="1:5" x14ac:dyDescent="0.25">
      <c r="A241" t="s">
        <v>317</v>
      </c>
      <c r="B241" t="s">
        <v>297</v>
      </c>
      <c r="C241" t="s">
        <v>4</v>
      </c>
      <c r="D241">
        <v>0</v>
      </c>
    </row>
    <row r="242" spans="1:5" x14ac:dyDescent="0.25">
      <c r="A242" t="s">
        <v>80</v>
      </c>
      <c r="B242" t="s">
        <v>297</v>
      </c>
      <c r="C242" t="s">
        <v>4</v>
      </c>
      <c r="D242">
        <v>4</v>
      </c>
    </row>
    <row r="243" spans="1:5" x14ac:dyDescent="0.25">
      <c r="A243" t="s">
        <v>117</v>
      </c>
      <c r="B243" t="s">
        <v>297</v>
      </c>
      <c r="C243" t="s">
        <v>5</v>
      </c>
      <c r="D243">
        <v>2</v>
      </c>
      <c r="E243" t="s">
        <v>27</v>
      </c>
    </row>
    <row r="244" spans="1:5" x14ac:dyDescent="0.25">
      <c r="A244" t="s">
        <v>318</v>
      </c>
      <c r="B244" t="s">
        <v>297</v>
      </c>
      <c r="C244" t="s">
        <v>7</v>
      </c>
      <c r="D244">
        <v>0</v>
      </c>
    </row>
    <row r="245" spans="1:5" x14ac:dyDescent="0.25">
      <c r="A245" t="s">
        <v>224</v>
      </c>
      <c r="B245" t="s">
        <v>297</v>
      </c>
      <c r="C245" t="s">
        <v>5</v>
      </c>
      <c r="D245">
        <v>3</v>
      </c>
    </row>
    <row r="246" spans="1:5" x14ac:dyDescent="0.25">
      <c r="A246" t="s">
        <v>163</v>
      </c>
      <c r="B246" t="s">
        <v>297</v>
      </c>
      <c r="C246" t="s">
        <v>7</v>
      </c>
      <c r="D246">
        <v>3</v>
      </c>
      <c r="E246" t="s">
        <v>25</v>
      </c>
    </row>
    <row r="247" spans="1:5" x14ac:dyDescent="0.25">
      <c r="A247" t="s">
        <v>198</v>
      </c>
      <c r="B247" t="s">
        <v>297</v>
      </c>
      <c r="C247" t="s">
        <v>5</v>
      </c>
      <c r="D247">
        <v>2</v>
      </c>
      <c r="E247" t="s">
        <v>25</v>
      </c>
    </row>
    <row r="248" spans="1:5" x14ac:dyDescent="0.25">
      <c r="A248" t="s">
        <v>232</v>
      </c>
      <c r="B248" t="s">
        <v>297</v>
      </c>
      <c r="C248" t="s">
        <v>5</v>
      </c>
      <c r="D248">
        <v>5</v>
      </c>
      <c r="E248" t="s">
        <v>26</v>
      </c>
    </row>
    <row r="249" spans="1:5" x14ac:dyDescent="0.25">
      <c r="A249" t="s">
        <v>319</v>
      </c>
      <c r="B249" t="s">
        <v>297</v>
      </c>
      <c r="C249" t="s">
        <v>4</v>
      </c>
      <c r="D249">
        <v>0</v>
      </c>
    </row>
    <row r="250" spans="1:5" x14ac:dyDescent="0.25">
      <c r="A250" t="s">
        <v>171</v>
      </c>
      <c r="B250" t="s">
        <v>297</v>
      </c>
      <c r="C250" t="s">
        <v>5</v>
      </c>
      <c r="D250">
        <v>2</v>
      </c>
      <c r="E250" t="s">
        <v>26</v>
      </c>
    </row>
    <row r="251" spans="1:5" x14ac:dyDescent="0.25">
      <c r="A251" t="s">
        <v>33</v>
      </c>
      <c r="B251" t="s">
        <v>297</v>
      </c>
      <c r="C251" t="s">
        <v>29</v>
      </c>
      <c r="D251">
        <v>0</v>
      </c>
    </row>
    <row r="252" spans="1:5" x14ac:dyDescent="0.25">
      <c r="A252" t="s">
        <v>33</v>
      </c>
      <c r="B252" t="s">
        <v>297</v>
      </c>
      <c r="C252" t="s">
        <v>29</v>
      </c>
      <c r="D252">
        <v>0</v>
      </c>
    </row>
    <row r="253" spans="1:5" x14ac:dyDescent="0.25">
      <c r="A253" t="s">
        <v>33</v>
      </c>
      <c r="B253" t="s">
        <v>297</v>
      </c>
      <c r="C253" t="s">
        <v>29</v>
      </c>
      <c r="D253">
        <v>0</v>
      </c>
    </row>
    <row r="254" spans="1:5" x14ac:dyDescent="0.25">
      <c r="A254" t="s">
        <v>33</v>
      </c>
      <c r="B254" t="s">
        <v>297</v>
      </c>
      <c r="C254" t="s">
        <v>29</v>
      </c>
      <c r="D254">
        <v>0</v>
      </c>
    </row>
    <row r="255" spans="1:5" x14ac:dyDescent="0.25">
      <c r="A255" t="s">
        <v>33</v>
      </c>
      <c r="B255" t="s">
        <v>297</v>
      </c>
      <c r="C255" t="s">
        <v>29</v>
      </c>
      <c r="D255">
        <v>0</v>
      </c>
    </row>
    <row r="256" spans="1:5" x14ac:dyDescent="0.25">
      <c r="A256" t="s">
        <v>33</v>
      </c>
      <c r="B256" t="s">
        <v>297</v>
      </c>
      <c r="C256" t="s">
        <v>29</v>
      </c>
      <c r="D256">
        <v>0</v>
      </c>
    </row>
    <row r="257" spans="1:5" x14ac:dyDescent="0.25">
      <c r="A257" t="s">
        <v>33</v>
      </c>
      <c r="B257" t="s">
        <v>297</v>
      </c>
      <c r="C257" t="s">
        <v>29</v>
      </c>
      <c r="D257">
        <v>0</v>
      </c>
    </row>
    <row r="258" spans="1:5" x14ac:dyDescent="0.25">
      <c r="A258" t="s">
        <v>33</v>
      </c>
      <c r="B258" t="s">
        <v>297</v>
      </c>
      <c r="C258" t="s">
        <v>29</v>
      </c>
      <c r="D258">
        <v>0</v>
      </c>
    </row>
    <row r="259" spans="1:5" x14ac:dyDescent="0.25">
      <c r="A259" t="s">
        <v>33</v>
      </c>
      <c r="B259" t="s">
        <v>297</v>
      </c>
      <c r="C259" t="s">
        <v>29</v>
      </c>
      <c r="D259">
        <v>0</v>
      </c>
    </row>
    <row r="260" spans="1:5" x14ac:dyDescent="0.25">
      <c r="A260" t="s">
        <v>33</v>
      </c>
      <c r="B260" t="s">
        <v>297</v>
      </c>
      <c r="C260" t="s">
        <v>29</v>
      </c>
      <c r="D260">
        <v>0</v>
      </c>
    </row>
    <row r="261" spans="1:5" x14ac:dyDescent="0.25">
      <c r="A261" t="s">
        <v>205</v>
      </c>
      <c r="B261" t="s">
        <v>297</v>
      </c>
      <c r="C261" t="s">
        <v>5</v>
      </c>
      <c r="D261">
        <v>3</v>
      </c>
    </row>
    <row r="262" spans="1:5" x14ac:dyDescent="0.25">
      <c r="A262" t="s">
        <v>122</v>
      </c>
      <c r="B262" t="s">
        <v>297</v>
      </c>
      <c r="C262" t="s">
        <v>5</v>
      </c>
      <c r="D262">
        <v>2</v>
      </c>
      <c r="E262" t="s">
        <v>27</v>
      </c>
    </row>
    <row r="263" spans="1:5" x14ac:dyDescent="0.25">
      <c r="A263" t="s">
        <v>157</v>
      </c>
      <c r="B263" t="s">
        <v>297</v>
      </c>
      <c r="C263" t="s">
        <v>7</v>
      </c>
      <c r="D263">
        <v>2</v>
      </c>
      <c r="E263" t="s">
        <v>27</v>
      </c>
    </row>
    <row r="264" spans="1:5" x14ac:dyDescent="0.25">
      <c r="A264" t="s">
        <v>169</v>
      </c>
      <c r="B264" t="s">
        <v>297</v>
      </c>
      <c r="C264" t="s">
        <v>5</v>
      </c>
      <c r="D264">
        <v>6</v>
      </c>
      <c r="E264" t="s">
        <v>27</v>
      </c>
    </row>
    <row r="265" spans="1:5" x14ac:dyDescent="0.25">
      <c r="A265" t="s">
        <v>146</v>
      </c>
      <c r="B265" t="s">
        <v>297</v>
      </c>
      <c r="C265" t="s">
        <v>5</v>
      </c>
      <c r="D265">
        <v>3</v>
      </c>
      <c r="E265" t="s">
        <v>27</v>
      </c>
    </row>
    <row r="266" spans="1:5" x14ac:dyDescent="0.25">
      <c r="A266" t="s">
        <v>170</v>
      </c>
      <c r="B266" t="s">
        <v>297</v>
      </c>
      <c r="C266" t="s">
        <v>7</v>
      </c>
      <c r="D266">
        <v>5</v>
      </c>
      <c r="E266" t="s">
        <v>27</v>
      </c>
    </row>
    <row r="267" spans="1:5" x14ac:dyDescent="0.25">
      <c r="A267" t="s">
        <v>83</v>
      </c>
      <c r="B267" t="s">
        <v>297</v>
      </c>
      <c r="C267" t="s">
        <v>5</v>
      </c>
      <c r="D267">
        <v>2</v>
      </c>
      <c r="E267" t="s">
        <v>25</v>
      </c>
    </row>
    <row r="268" spans="1:5" x14ac:dyDescent="0.25">
      <c r="A268" t="s">
        <v>88</v>
      </c>
      <c r="B268" t="s">
        <v>297</v>
      </c>
      <c r="C268" t="s">
        <v>5</v>
      </c>
      <c r="D268">
        <v>5</v>
      </c>
      <c r="E268" t="s">
        <v>27</v>
      </c>
    </row>
    <row r="269" spans="1:5" x14ac:dyDescent="0.25">
      <c r="A269" t="s">
        <v>111</v>
      </c>
      <c r="B269" t="s">
        <v>297</v>
      </c>
      <c r="C269" t="s">
        <v>7</v>
      </c>
      <c r="D269">
        <v>2</v>
      </c>
    </row>
    <row r="270" spans="1:5" x14ac:dyDescent="0.25">
      <c r="A270" t="s">
        <v>104</v>
      </c>
      <c r="B270" t="s">
        <v>297</v>
      </c>
      <c r="C270" t="s">
        <v>5</v>
      </c>
      <c r="D270">
        <v>2</v>
      </c>
      <c r="E270" t="s">
        <v>23</v>
      </c>
    </row>
    <row r="271" spans="1:5" x14ac:dyDescent="0.25">
      <c r="A271" t="s">
        <v>279</v>
      </c>
      <c r="B271" t="s">
        <v>297</v>
      </c>
      <c r="C271" t="s">
        <v>7</v>
      </c>
      <c r="D271">
        <v>3</v>
      </c>
    </row>
    <row r="272" spans="1:5" x14ac:dyDescent="0.25">
      <c r="A272" t="s">
        <v>118</v>
      </c>
      <c r="B272" t="s">
        <v>297</v>
      </c>
      <c r="C272" t="s">
        <v>5</v>
      </c>
      <c r="D272">
        <v>3</v>
      </c>
    </row>
    <row r="273" spans="1:5" x14ac:dyDescent="0.25">
      <c r="A273" t="s">
        <v>226</v>
      </c>
      <c r="B273" t="s">
        <v>297</v>
      </c>
      <c r="C273" t="s">
        <v>7</v>
      </c>
      <c r="D273">
        <v>2</v>
      </c>
    </row>
    <row r="274" spans="1:5" x14ac:dyDescent="0.25">
      <c r="A274" t="s">
        <v>231</v>
      </c>
      <c r="B274" t="s">
        <v>297</v>
      </c>
      <c r="C274" t="s">
        <v>7</v>
      </c>
      <c r="D274">
        <v>3</v>
      </c>
      <c r="E274" t="s">
        <v>26</v>
      </c>
    </row>
    <row r="275" spans="1:5" x14ac:dyDescent="0.25">
      <c r="A275" t="s">
        <v>172</v>
      </c>
      <c r="B275" t="s">
        <v>297</v>
      </c>
      <c r="C275" t="s">
        <v>7</v>
      </c>
      <c r="D275">
        <v>5</v>
      </c>
    </row>
    <row r="276" spans="1:5" x14ac:dyDescent="0.25">
      <c r="A276" t="s">
        <v>212</v>
      </c>
      <c r="B276" t="s">
        <v>297</v>
      </c>
      <c r="C276" t="s">
        <v>4</v>
      </c>
      <c r="D276">
        <v>5</v>
      </c>
      <c r="E276" t="s">
        <v>23</v>
      </c>
    </row>
    <row r="277" spans="1:5" x14ac:dyDescent="0.25">
      <c r="A277" t="s">
        <v>246</v>
      </c>
      <c r="B277" t="s">
        <v>297</v>
      </c>
      <c r="C277" t="s">
        <v>6</v>
      </c>
      <c r="D277">
        <v>10</v>
      </c>
    </row>
    <row r="278" spans="1:5" x14ac:dyDescent="0.25">
      <c r="A278" t="s">
        <v>267</v>
      </c>
      <c r="B278" t="s">
        <v>297</v>
      </c>
      <c r="C278" t="s">
        <v>7</v>
      </c>
      <c r="D278">
        <v>6</v>
      </c>
    </row>
    <row r="279" spans="1:5" x14ac:dyDescent="0.25">
      <c r="A279" t="s">
        <v>233</v>
      </c>
      <c r="B279" t="s">
        <v>297</v>
      </c>
      <c r="C279" t="s">
        <v>7</v>
      </c>
      <c r="D279">
        <v>4</v>
      </c>
    </row>
    <row r="280" spans="1:5" x14ac:dyDescent="0.25">
      <c r="A280" t="s">
        <v>228</v>
      </c>
      <c r="B280" t="s">
        <v>297</v>
      </c>
      <c r="C280" t="s">
        <v>7</v>
      </c>
      <c r="D280">
        <v>5</v>
      </c>
    </row>
    <row r="281" spans="1:5" x14ac:dyDescent="0.25">
      <c r="A281" t="s">
        <v>85</v>
      </c>
      <c r="B281" t="s">
        <v>297</v>
      </c>
      <c r="C281" t="s">
        <v>6</v>
      </c>
      <c r="D281">
        <v>3</v>
      </c>
      <c r="E281" t="s">
        <v>27</v>
      </c>
    </row>
    <row r="282" spans="1:5" x14ac:dyDescent="0.25">
      <c r="A282" t="s">
        <v>240</v>
      </c>
      <c r="B282" t="s">
        <v>297</v>
      </c>
      <c r="C282" t="s">
        <v>7</v>
      </c>
      <c r="D282">
        <v>4</v>
      </c>
      <c r="E282" t="s">
        <v>25</v>
      </c>
    </row>
    <row r="283" spans="1:5" x14ac:dyDescent="0.25">
      <c r="A283" t="s">
        <v>119</v>
      </c>
      <c r="B283" t="s">
        <v>297</v>
      </c>
      <c r="C283" t="s">
        <v>5</v>
      </c>
      <c r="D283">
        <v>3</v>
      </c>
    </row>
    <row r="284" spans="1:5" x14ac:dyDescent="0.25">
      <c r="A284" t="s">
        <v>141</v>
      </c>
      <c r="B284" t="s">
        <v>297</v>
      </c>
      <c r="C284" t="s">
        <v>5</v>
      </c>
      <c r="D284">
        <v>3</v>
      </c>
      <c r="E284" t="s">
        <v>26</v>
      </c>
    </row>
    <row r="285" spans="1:5" x14ac:dyDescent="0.25">
      <c r="A285" t="s">
        <v>86</v>
      </c>
      <c r="B285" t="s">
        <v>297</v>
      </c>
      <c r="C285" t="s">
        <v>5</v>
      </c>
      <c r="D285">
        <v>3</v>
      </c>
      <c r="E285" t="s">
        <v>26</v>
      </c>
    </row>
    <row r="286" spans="1:5" x14ac:dyDescent="0.25">
      <c r="A286" t="s">
        <v>286</v>
      </c>
      <c r="B286" t="s">
        <v>297</v>
      </c>
      <c r="C286" t="s">
        <v>7</v>
      </c>
      <c r="D286">
        <v>1</v>
      </c>
      <c r="E286" t="s">
        <v>24</v>
      </c>
    </row>
    <row r="287" spans="1:5" x14ac:dyDescent="0.25">
      <c r="A287" t="s">
        <v>174</v>
      </c>
      <c r="B287" t="s">
        <v>297</v>
      </c>
      <c r="C287" t="s">
        <v>5</v>
      </c>
      <c r="D287">
        <v>4</v>
      </c>
    </row>
    <row r="288" spans="1:5" x14ac:dyDescent="0.25">
      <c r="A288" t="s">
        <v>191</v>
      </c>
      <c r="B288" t="s">
        <v>297</v>
      </c>
      <c r="C288" t="s">
        <v>4</v>
      </c>
      <c r="D288">
        <v>3</v>
      </c>
      <c r="E288" t="s">
        <v>69</v>
      </c>
    </row>
    <row r="289" spans="1:5" x14ac:dyDescent="0.25">
      <c r="A289" t="s">
        <v>223</v>
      </c>
      <c r="B289" t="s">
        <v>297</v>
      </c>
      <c r="C289" t="s">
        <v>7</v>
      </c>
      <c r="D289">
        <v>3</v>
      </c>
    </row>
    <row r="290" spans="1:5" x14ac:dyDescent="0.25">
      <c r="A290" t="s">
        <v>251</v>
      </c>
      <c r="B290" t="s">
        <v>297</v>
      </c>
      <c r="C290" t="s">
        <v>7</v>
      </c>
      <c r="D290">
        <v>3</v>
      </c>
    </row>
    <row r="291" spans="1:5" x14ac:dyDescent="0.25">
      <c r="A291" t="s">
        <v>278</v>
      </c>
      <c r="B291" t="s">
        <v>297</v>
      </c>
      <c r="C291" t="s">
        <v>6</v>
      </c>
      <c r="D291">
        <v>9</v>
      </c>
    </row>
    <row r="292" spans="1:5" x14ac:dyDescent="0.25">
      <c r="A292" t="s">
        <v>291</v>
      </c>
      <c r="B292" t="s">
        <v>297</v>
      </c>
      <c r="C292" t="s">
        <v>5</v>
      </c>
      <c r="D292">
        <v>4</v>
      </c>
      <c r="E292" t="s">
        <v>26</v>
      </c>
    </row>
    <row r="293" spans="1:5" x14ac:dyDescent="0.25">
      <c r="A293" t="s">
        <v>74</v>
      </c>
      <c r="B293" t="s">
        <v>297</v>
      </c>
      <c r="C293" t="s">
        <v>5</v>
      </c>
      <c r="D293">
        <v>3</v>
      </c>
      <c r="E293" t="s">
        <v>24</v>
      </c>
    </row>
    <row r="294" spans="1:5" x14ac:dyDescent="0.25">
      <c r="A294" t="s">
        <v>263</v>
      </c>
      <c r="B294" t="s">
        <v>297</v>
      </c>
      <c r="C294" t="s">
        <v>4</v>
      </c>
      <c r="D294">
        <v>3</v>
      </c>
    </row>
    <row r="295" spans="1:5" x14ac:dyDescent="0.25">
      <c r="A295" t="s">
        <v>144</v>
      </c>
      <c r="B295" t="s">
        <v>297</v>
      </c>
      <c r="C295" t="s">
        <v>5</v>
      </c>
      <c r="D295">
        <v>6</v>
      </c>
      <c r="E295" t="s">
        <v>23</v>
      </c>
    </row>
    <row r="296" spans="1:5" x14ac:dyDescent="0.25">
      <c r="A296" t="s">
        <v>105</v>
      </c>
      <c r="B296" t="s">
        <v>297</v>
      </c>
      <c r="C296" t="s">
        <v>7</v>
      </c>
      <c r="D296">
        <v>5</v>
      </c>
      <c r="E296" t="s">
        <v>23</v>
      </c>
    </row>
    <row r="297" spans="1:5" x14ac:dyDescent="0.25">
      <c r="A297" t="s">
        <v>130</v>
      </c>
      <c r="B297" t="s">
        <v>297</v>
      </c>
      <c r="C297" t="s">
        <v>4</v>
      </c>
      <c r="D297">
        <v>4</v>
      </c>
      <c r="E297" t="s">
        <v>27</v>
      </c>
    </row>
    <row r="298" spans="1:5" x14ac:dyDescent="0.25">
      <c r="A298" t="s">
        <v>216</v>
      </c>
      <c r="B298" t="s">
        <v>297</v>
      </c>
      <c r="C298" t="s">
        <v>4</v>
      </c>
      <c r="D298">
        <v>4</v>
      </c>
      <c r="E298" t="s">
        <v>26</v>
      </c>
    </row>
    <row r="299" spans="1:5" x14ac:dyDescent="0.25">
      <c r="A299" t="s">
        <v>264</v>
      </c>
      <c r="B299" t="s">
        <v>297</v>
      </c>
      <c r="C299" t="s">
        <v>7</v>
      </c>
      <c r="D299">
        <v>2</v>
      </c>
      <c r="E299" t="s">
        <v>24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L27"/>
  <sheetViews>
    <sheetView workbookViewId="0">
      <selection activeCell="K11" sqref="K11"/>
    </sheetView>
  </sheetViews>
  <sheetFormatPr defaultRowHeight="15" x14ac:dyDescent="0.25"/>
  <cols>
    <col min="5" max="5" width="12" customWidth="1"/>
  </cols>
  <sheetData>
    <row r="1" spans="1:12" x14ac:dyDescent="0.25">
      <c r="B1" t="s">
        <v>17</v>
      </c>
      <c r="C1" t="s">
        <v>18</v>
      </c>
      <c r="D1" t="s">
        <v>19</v>
      </c>
      <c r="E1" t="s">
        <v>20</v>
      </c>
      <c r="F1" t="s">
        <v>21</v>
      </c>
      <c r="H1" t="s">
        <v>45</v>
      </c>
      <c r="I1" t="s">
        <v>1</v>
      </c>
      <c r="K1" t="s">
        <v>16</v>
      </c>
    </row>
    <row r="2" spans="1:12" x14ac:dyDescent="0.25">
      <c r="A2">
        <v>0</v>
      </c>
      <c r="F2" s="5">
        <v>1</v>
      </c>
      <c r="H2" t="s">
        <v>34</v>
      </c>
      <c r="I2">
        <v>65</v>
      </c>
      <c r="K2" s="9">
        <f>AVERAGEIFS(Rank!E:E,Rank!J:J,"=White")</f>
        <v>0.54276662716484014</v>
      </c>
      <c r="L2" s="9">
        <f>SUMIFS(Rank!B:B,Rank!J:J,"=White")/SUMIFS(Rank!D:D,Rank!J:J,"=White")</f>
        <v>0.52951822942793503</v>
      </c>
    </row>
    <row r="3" spans="1:12" x14ac:dyDescent="0.25">
      <c r="A3">
        <v>1</v>
      </c>
      <c r="B3">
        <v>0</v>
      </c>
      <c r="C3">
        <v>189</v>
      </c>
      <c r="D3" s="4">
        <v>0</v>
      </c>
      <c r="E3" s="4">
        <v>2.4789811256410591E-3</v>
      </c>
      <c r="F3" s="4">
        <v>0.99999999999999978</v>
      </c>
      <c r="H3" t="s">
        <v>35</v>
      </c>
      <c r="I3">
        <v>63</v>
      </c>
      <c r="K3" s="9">
        <f>AVERAGEIFS(Rank!E:E,Rank!J:J,"=BLue")</f>
        <v>0.54230440512531153</v>
      </c>
      <c r="L3" s="9">
        <f>SUMIFS(Rank!B:B,Rank!J:J,"=Blue")/SUMIFS(Rank!D:D,Rank!J:J,"=Blue")</f>
        <v>0.53755635110050382</v>
      </c>
    </row>
    <row r="4" spans="1:12" x14ac:dyDescent="0.25">
      <c r="A4">
        <v>2</v>
      </c>
      <c r="B4">
        <v>112</v>
      </c>
      <c r="C4">
        <v>883</v>
      </c>
      <c r="D4" s="4">
        <v>1.4701635556955712E-3</v>
      </c>
      <c r="E4" s="4">
        <v>1.1581694888577012E-2</v>
      </c>
      <c r="F4" s="4">
        <v>0.99752101887435873</v>
      </c>
      <c r="H4" t="s">
        <v>36</v>
      </c>
      <c r="I4">
        <v>61</v>
      </c>
      <c r="K4" s="9">
        <f>AVERAGEIFS(Rank!E:E,Rank!J:J,"=Black")</f>
        <v>0.53245981588232838</v>
      </c>
      <c r="L4" s="9">
        <f>SUMIFS(Rank!B:B,Rank!J:J,"=Black")/SUMIFS(Rank!D:D,Rank!J:J,"=Black")</f>
        <v>0.52969565645621985</v>
      </c>
    </row>
    <row r="5" spans="1:12" x14ac:dyDescent="0.25">
      <c r="A5">
        <v>3</v>
      </c>
      <c r="B5">
        <v>330</v>
      </c>
      <c r="C5">
        <v>2502</v>
      </c>
      <c r="D5" s="4">
        <v>4.3317319051744503E-3</v>
      </c>
      <c r="E5" s="4">
        <v>3.281698823467688E-2</v>
      </c>
      <c r="F5" s="4">
        <v>0.98593932398578177</v>
      </c>
      <c r="H5" t="s">
        <v>37</v>
      </c>
      <c r="I5">
        <v>59</v>
      </c>
      <c r="K5" s="9">
        <f>AVERAGEIFS(Rank!E:E,Rank!J:J,"=Green")</f>
        <v>0.50484902547572663</v>
      </c>
      <c r="L5" s="9">
        <f>SUMIFS(Rank!B:B,Rank!J:J,"=Green")/SUMIFS(Rank!D:D,Rank!J:J,"=Green")</f>
        <v>0.50278272037673755</v>
      </c>
    </row>
    <row r="6" spans="1:12" x14ac:dyDescent="0.25">
      <c r="A6">
        <v>4</v>
      </c>
      <c r="B6">
        <v>1092</v>
      </c>
      <c r="C6">
        <v>6408</v>
      </c>
      <c r="D6" s="4">
        <v>1.4334094668031818E-2</v>
      </c>
      <c r="E6" s="4">
        <v>8.4049264831258769E-2</v>
      </c>
      <c r="F6" s="4">
        <v>0.95312233575110483</v>
      </c>
      <c r="H6" t="s">
        <v>13</v>
      </c>
      <c r="I6">
        <v>57</v>
      </c>
      <c r="K6" s="9">
        <f>AVERAGEIFS(Rank!E:E,Rank!J:J,"=Red")</f>
        <v>0.51740686129033842</v>
      </c>
      <c r="L6" s="9">
        <f>SUMIFS(Rank!B:B,Rank!J:J,"=Red")/SUMIFS(Rank!D:D,Rank!J:J,"=Red")</f>
        <v>0.52230728427451145</v>
      </c>
    </row>
    <row r="7" spans="1:12" x14ac:dyDescent="0.25">
      <c r="A7">
        <v>5</v>
      </c>
      <c r="B7">
        <v>3120</v>
      </c>
      <c r="C7">
        <v>12308</v>
      </c>
      <c r="D7" s="4">
        <v>4.0954556194376622E-2</v>
      </c>
      <c r="E7" s="4">
        <v>0.16143544811846644</v>
      </c>
      <c r="F7" s="4">
        <v>0.86907307091984609</v>
      </c>
      <c r="H7" t="s">
        <v>38</v>
      </c>
      <c r="I7">
        <v>55</v>
      </c>
    </row>
    <row r="8" spans="1:12" x14ac:dyDescent="0.25">
      <c r="A8">
        <v>6</v>
      </c>
      <c r="B8">
        <v>6588</v>
      </c>
      <c r="C8">
        <v>16364</v>
      </c>
      <c r="D8" s="4">
        <v>8.6477120579664488E-2</v>
      </c>
      <c r="E8" s="4">
        <v>0.2146351700528587</v>
      </c>
      <c r="F8" s="4">
        <v>0.70763762280137965</v>
      </c>
      <c r="H8" t="s">
        <v>39</v>
      </c>
      <c r="I8">
        <v>53</v>
      </c>
    </row>
    <row r="9" spans="1:12" x14ac:dyDescent="0.25">
      <c r="A9">
        <v>7</v>
      </c>
      <c r="B9">
        <v>10154</v>
      </c>
      <c r="C9">
        <v>13985</v>
      </c>
      <c r="D9" s="4">
        <v>0.13328607807618598</v>
      </c>
      <c r="E9" s="4">
        <v>0.18343148699518633</v>
      </c>
      <c r="F9" s="4">
        <v>0.49300245274852122</v>
      </c>
      <c r="H9" t="s">
        <v>5</v>
      </c>
      <c r="I9">
        <v>51</v>
      </c>
    </row>
    <row r="10" spans="1:12" x14ac:dyDescent="0.25">
      <c r="A10">
        <v>8</v>
      </c>
      <c r="B10">
        <v>11736</v>
      </c>
      <c r="C10">
        <v>9171</v>
      </c>
      <c r="D10" s="4">
        <v>0.15405213830038592</v>
      </c>
      <c r="E10" s="4">
        <v>0.12028960795372569</v>
      </c>
      <c r="F10" s="4">
        <v>0.30957096575333493</v>
      </c>
      <c r="H10" t="s">
        <v>40</v>
      </c>
      <c r="I10">
        <v>49</v>
      </c>
    </row>
    <row r="11" spans="1:12" x14ac:dyDescent="0.25">
      <c r="A11">
        <v>9</v>
      </c>
      <c r="B11">
        <v>11180</v>
      </c>
      <c r="C11">
        <v>4466</v>
      </c>
      <c r="D11" s="4">
        <v>0.1467538263631829</v>
      </c>
      <c r="E11" s="4">
        <v>5.8577405857740586E-2</v>
      </c>
      <c r="F11" s="4">
        <v>0.18928135779960911</v>
      </c>
      <c r="H11" t="s">
        <v>41</v>
      </c>
      <c r="I11">
        <v>47</v>
      </c>
    </row>
    <row r="12" spans="1:12" x14ac:dyDescent="0.25">
      <c r="A12">
        <v>10</v>
      </c>
      <c r="B12">
        <v>8972</v>
      </c>
      <c r="C12">
        <v>3233</v>
      </c>
      <c r="D12" s="4">
        <v>0.11777060197947022</v>
      </c>
      <c r="E12" s="4">
        <v>4.2405005180939391E-2</v>
      </c>
      <c r="F12" s="4">
        <v>0.13070395194186851</v>
      </c>
      <c r="H12" t="s">
        <v>42</v>
      </c>
      <c r="I12">
        <v>45</v>
      </c>
    </row>
    <row r="13" spans="1:12" x14ac:dyDescent="0.25">
      <c r="A13">
        <v>11</v>
      </c>
      <c r="B13">
        <v>6896</v>
      </c>
      <c r="C13">
        <v>1160</v>
      </c>
      <c r="D13" s="4">
        <v>9.0520070357827304E-2</v>
      </c>
      <c r="E13" s="4">
        <v>1.5214910612400151E-2</v>
      </c>
      <c r="F13" s="4">
        <v>8.8298946760929156E-2</v>
      </c>
      <c r="H13" t="s">
        <v>43</v>
      </c>
      <c r="I13">
        <v>43</v>
      </c>
    </row>
    <row r="14" spans="1:12" x14ac:dyDescent="0.25">
      <c r="A14">
        <v>12</v>
      </c>
      <c r="B14">
        <v>4882</v>
      </c>
      <c r="C14">
        <v>1825</v>
      </c>
      <c r="D14" s="4">
        <v>6.4083379275944444E-2</v>
      </c>
      <c r="E14" s="4">
        <v>2.3937251610026102E-2</v>
      </c>
      <c r="F14" s="4">
        <v>7.3084036148529014E-2</v>
      </c>
      <c r="H14" t="s">
        <v>44</v>
      </c>
      <c r="I14">
        <v>41</v>
      </c>
    </row>
    <row r="15" spans="1:12" x14ac:dyDescent="0.25">
      <c r="A15">
        <v>13</v>
      </c>
      <c r="B15">
        <v>3512</v>
      </c>
      <c r="C15">
        <v>409</v>
      </c>
      <c r="D15" s="4">
        <v>4.6100128639311122E-2</v>
      </c>
      <c r="E15" s="4">
        <v>5.3645676210962601E-3</v>
      </c>
      <c r="F15" s="4">
        <v>4.9146784538502894E-2</v>
      </c>
    </row>
    <row r="16" spans="1:12" x14ac:dyDescent="0.25">
      <c r="A16">
        <v>14</v>
      </c>
      <c r="B16">
        <v>2342</v>
      </c>
      <c r="C16">
        <v>1365</v>
      </c>
      <c r="D16" s="4">
        <v>3.074217006641989E-2</v>
      </c>
      <c r="E16" s="4">
        <v>1.7903752574074318E-2</v>
      </c>
      <c r="F16" s="4">
        <v>4.3782216917406636E-2</v>
      </c>
    </row>
    <row r="17" spans="1:6" x14ac:dyDescent="0.25">
      <c r="A17">
        <v>15</v>
      </c>
      <c r="B17">
        <v>1672</v>
      </c>
      <c r="C17">
        <v>207</v>
      </c>
      <c r="D17" s="4">
        <v>2.1947441652883884E-2</v>
      </c>
      <c r="E17" s="4">
        <v>2.7150745661783031E-3</v>
      </c>
      <c r="F17" s="4">
        <v>2.5878464343332325E-2</v>
      </c>
    </row>
    <row r="18" spans="1:6" x14ac:dyDescent="0.25">
      <c r="A18">
        <v>16</v>
      </c>
      <c r="B18">
        <v>1188</v>
      </c>
      <c r="C18">
        <v>857</v>
      </c>
      <c r="D18" s="4">
        <v>1.5594234858628023E-2</v>
      </c>
      <c r="E18" s="4">
        <v>1.1240671030023216E-2</v>
      </c>
      <c r="F18" s="4">
        <v>2.3163389777154021E-2</v>
      </c>
    </row>
    <row r="19" spans="1:6" x14ac:dyDescent="0.25">
      <c r="A19">
        <v>17</v>
      </c>
      <c r="B19">
        <v>766</v>
      </c>
      <c r="C19">
        <v>91</v>
      </c>
      <c r="D19" s="4">
        <v>1.0054868604132209E-2</v>
      </c>
      <c r="E19" s="4">
        <v>1.1935835049382878E-3</v>
      </c>
      <c r="F19" s="4">
        <v>1.1922718747130811E-2</v>
      </c>
    </row>
    <row r="20" spans="1:6" x14ac:dyDescent="0.25">
      <c r="A20">
        <v>18</v>
      </c>
      <c r="B20">
        <v>516</v>
      </c>
      <c r="C20">
        <v>436</v>
      </c>
      <c r="D20" s="4">
        <v>6.773253524454596E-3</v>
      </c>
      <c r="E20" s="4">
        <v>5.7187077819021263E-3</v>
      </c>
      <c r="F20" s="4">
        <v>1.072913524219252E-2</v>
      </c>
    </row>
    <row r="21" spans="1:6" x14ac:dyDescent="0.25">
      <c r="A21">
        <v>19</v>
      </c>
      <c r="B21">
        <v>380</v>
      </c>
      <c r="C21">
        <v>48</v>
      </c>
      <c r="D21" s="4">
        <v>4.9880549211099735E-3</v>
      </c>
      <c r="E21" s="4">
        <v>6.2958250809931669E-4</v>
      </c>
      <c r="F21" s="4">
        <v>5.0104274602903948E-3</v>
      </c>
    </row>
    <row r="22" spans="1:6" x14ac:dyDescent="0.25">
      <c r="A22">
        <v>20</v>
      </c>
      <c r="B22">
        <v>294</v>
      </c>
      <c r="C22">
        <v>181</v>
      </c>
      <c r="D22" s="4">
        <v>3.8591793337008741E-3</v>
      </c>
      <c r="E22" s="4">
        <v>2.3740507076245067E-3</v>
      </c>
      <c r="F22" s="4">
        <v>4.3808449521910778E-3</v>
      </c>
    </row>
    <row r="23" spans="1:6" x14ac:dyDescent="0.25">
      <c r="A23">
        <v>21</v>
      </c>
      <c r="B23">
        <v>136</v>
      </c>
      <c r="C23">
        <v>29</v>
      </c>
      <c r="D23" s="4">
        <v>1.7851986033446221E-3</v>
      </c>
      <c r="E23" s="4">
        <v>3.8037276531000382E-4</v>
      </c>
      <c r="F23" s="4">
        <v>2.006794244566572E-3</v>
      </c>
    </row>
    <row r="24" spans="1:6" x14ac:dyDescent="0.25">
      <c r="A24">
        <v>22</v>
      </c>
      <c r="B24">
        <v>124</v>
      </c>
      <c r="C24">
        <v>81</v>
      </c>
      <c r="D24" s="4">
        <v>1.6276810795200966E-3</v>
      </c>
      <c r="E24" s="4">
        <v>1.0624204824175969E-3</v>
      </c>
      <c r="F24" s="4">
        <v>1.6264214792565679E-3</v>
      </c>
    </row>
    <row r="25" spans="1:6" x14ac:dyDescent="0.25">
      <c r="A25">
        <v>23</v>
      </c>
      <c r="B25">
        <v>98</v>
      </c>
      <c r="C25">
        <v>13</v>
      </c>
      <c r="D25" s="4">
        <v>1.2863931112336248E-3</v>
      </c>
      <c r="E25" s="4">
        <v>1.7051192927689825E-4</v>
      </c>
      <c r="F25" s="4">
        <v>5.6400099683897112E-4</v>
      </c>
    </row>
    <row r="26" spans="1:6" x14ac:dyDescent="0.25">
      <c r="A26">
        <v>24</v>
      </c>
      <c r="B26">
        <v>48</v>
      </c>
      <c r="C26">
        <v>28</v>
      </c>
      <c r="D26" s="4">
        <v>6.3007009529810192E-4</v>
      </c>
      <c r="E26" s="4">
        <v>3.6725646305793471E-4</v>
      </c>
      <c r="F26" s="4">
        <v>3.9348906756207292E-4</v>
      </c>
    </row>
    <row r="27" spans="1:6" x14ac:dyDescent="0.25">
      <c r="A27">
        <v>25</v>
      </c>
      <c r="B27">
        <v>44</v>
      </c>
      <c r="C27">
        <v>2</v>
      </c>
      <c r="D27" s="4">
        <v>5.7756425402326014E-4</v>
      </c>
      <c r="E27" s="4">
        <v>2.6232604504138192E-5</v>
      </c>
      <c r="F27" s="4">
        <v>2.6232604504138192E-5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Analysis</vt:lpstr>
      <vt:lpstr>Rank</vt:lpstr>
      <vt:lpstr>Cards</vt:lpstr>
      <vt:lpstr>Data</vt:lpstr>
      <vt:lpstr>Cards!BFZ</vt:lpstr>
      <vt:lpstr>Card</vt:lpstr>
      <vt:lpstr>Rank!cardlist_1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2014-09-09T09:46:27Z</dcterms:created>
  <dcterms:modified xsi:type="dcterms:W3CDTF">2015-10-30T01:52:55Z</dcterms:modified>
</cp:coreProperties>
</file>