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g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  <c r="H54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2" i="1"/>
  <c r="P14" i="1"/>
  <c r="M14" i="1" a="1"/>
  <c r="M14" i="1" s="1"/>
  <c r="C26" i="1"/>
  <c r="C27" i="1"/>
  <c r="C28" i="1"/>
  <c r="C29" i="1"/>
  <c r="C30" i="1"/>
  <c r="C31" i="1"/>
  <c r="C32" i="1"/>
  <c r="C33" i="1"/>
  <c r="C34" i="1"/>
  <c r="C35" i="1"/>
  <c r="C36" i="1"/>
  <c r="C37" i="1"/>
  <c r="C2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  <c r="J54" i="1" l="1"/>
  <c r="M15" i="1"/>
  <c r="N15" i="1"/>
  <c r="N16" i="1"/>
  <c r="N14" i="1"/>
  <c r="M16" i="1"/>
  <c r="G38" i="1" l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B52" i="1"/>
  <c r="C52" i="1" s="1"/>
  <c r="B53" i="1"/>
  <c r="C53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38" i="1"/>
  <c r="C38" i="1" s="1"/>
  <c r="H35" i="1" l="1"/>
  <c r="H36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7" i="1"/>
  <c r="H37" i="1" s="1"/>
  <c r="G2" i="1"/>
  <c r="H25" i="1" l="1"/>
  <c r="M7" i="1" a="1"/>
  <c r="M7" i="1" s="1"/>
  <c r="K12" i="1" s="1"/>
  <c r="K11" i="1" l="1"/>
  <c r="K14" i="1"/>
  <c r="K15" i="1"/>
  <c r="N8" i="1"/>
  <c r="K10" i="1"/>
  <c r="K23" i="1"/>
  <c r="M25" i="1" a="1"/>
  <c r="K8" i="1"/>
  <c r="K5" i="1"/>
  <c r="K4" i="1"/>
  <c r="K19" i="1"/>
  <c r="K7" i="1"/>
  <c r="K22" i="1"/>
  <c r="K20" i="1"/>
  <c r="K13" i="1"/>
  <c r="M9" i="1"/>
  <c r="K18" i="1"/>
  <c r="K9" i="1"/>
  <c r="M8" i="1"/>
  <c r="K21" i="1"/>
  <c r="N9" i="1"/>
  <c r="K3" i="1"/>
  <c r="K16" i="1"/>
  <c r="K6" i="1"/>
  <c r="K2" i="1"/>
  <c r="K24" i="1"/>
  <c r="K17" i="1"/>
  <c r="N7" i="1"/>
  <c r="M25" i="1" l="1"/>
  <c r="N27" i="1"/>
  <c r="O27" i="1"/>
  <c r="M27" i="1"/>
  <c r="O26" i="1"/>
  <c r="O25" i="1"/>
  <c r="N25" i="1"/>
  <c r="L32" i="1" s="1"/>
  <c r="M26" i="1"/>
  <c r="N26" i="1"/>
  <c r="L36" i="1"/>
  <c r="L30" i="1"/>
  <c r="L34" i="1"/>
  <c r="L28" i="1"/>
  <c r="L29" i="1"/>
  <c r="L27" i="1"/>
  <c r="L37" i="1" l="1"/>
  <c r="L31" i="1"/>
  <c r="L35" i="1"/>
  <c r="L33" i="1"/>
  <c r="L25" i="1"/>
  <c r="L26" i="1"/>
</calcChain>
</file>

<file path=xl/comments1.xml><?xml version="1.0" encoding="utf-8"?>
<comments xmlns="http://schemas.openxmlformats.org/spreadsheetml/2006/main">
  <authors>
    <author>Bing</author>
  </authors>
  <commentList>
    <comment ref="A52" authorId="0" shapeId="0">
      <text>
        <r>
          <rPr>
            <b/>
            <sz val="9"/>
            <color indexed="81"/>
            <rFont val="Tahoma"/>
            <charset val="1"/>
          </rPr>
          <t>Bing:</t>
        </r>
        <r>
          <rPr>
            <sz val="9"/>
            <color indexed="81"/>
            <rFont val="Tahoma"/>
            <charset val="1"/>
          </rPr>
          <t xml:space="preserve">
Matthew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Bing:</t>
        </r>
        <r>
          <rPr>
            <sz val="9"/>
            <color indexed="81"/>
            <rFont val="Tahoma"/>
            <charset val="1"/>
          </rPr>
          <t xml:space="preserve">
Reza</t>
        </r>
      </text>
    </comment>
  </commentList>
</comments>
</file>

<file path=xl/sharedStrings.xml><?xml version="1.0" encoding="utf-8"?>
<sst xmlns="http://schemas.openxmlformats.org/spreadsheetml/2006/main" count="19" uniqueCount="15">
  <si>
    <t>100g Weights</t>
  </si>
  <si>
    <t>Force</t>
  </si>
  <si>
    <t>sigma</t>
  </si>
  <si>
    <t>Ramp Height</t>
  </si>
  <si>
    <t>Compression</t>
  </si>
  <si>
    <t>Ball height</t>
  </si>
  <si>
    <t>piece 1</t>
  </si>
  <si>
    <t>F = (9.4 +/- .1) x</t>
  </si>
  <si>
    <t>R = 0.996</t>
  </si>
  <si>
    <t>piece one</t>
  </si>
  <si>
    <t>Piece 2</t>
  </si>
  <si>
    <t>x^2</t>
  </si>
  <si>
    <t>ln F</t>
  </si>
  <si>
    <t>Exponential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</si>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</sst>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3" borderId="1" xfId="0" applyFill="1" applyBorder="1"/>
    <xf numFmtId="0" fontId="0" fillId="3" borderId="0" xfId="0" applyFill="1"/>
    <xf numFmtId="0" fontId="0" fillId="3" borderId="0" xfId="0" applyFill="1" applyBorder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0" borderId="0" xfId="0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Force vs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Force vs Compression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Sheet1!$G$2:$G$37</c:f>
              <c:numCache>
                <c:formatCode>General</c:formatCode>
                <c:ptCount val="36"/>
                <c:pt idx="0">
                  <c:v>0.62999999999999989</c:v>
                </c:pt>
                <c:pt idx="1">
                  <c:v>0.75999999999999979</c:v>
                </c:pt>
                <c:pt idx="2">
                  <c:v>0.84999999999999964</c:v>
                </c:pt>
                <c:pt idx="3">
                  <c:v>0.96</c:v>
                </c:pt>
                <c:pt idx="4">
                  <c:v>1.04</c:v>
                </c:pt>
                <c:pt idx="5">
                  <c:v>1.1399999999999997</c:v>
                </c:pt>
                <c:pt idx="6">
                  <c:v>1.2400000000000002</c:v>
                </c:pt>
                <c:pt idx="7">
                  <c:v>1.2999999999999998</c:v>
                </c:pt>
                <c:pt idx="8">
                  <c:v>1.37</c:v>
                </c:pt>
                <c:pt idx="9">
                  <c:v>1.46</c:v>
                </c:pt>
                <c:pt idx="10">
                  <c:v>1.5499999999999998</c:v>
                </c:pt>
                <c:pt idx="11">
                  <c:v>1.67</c:v>
                </c:pt>
                <c:pt idx="12">
                  <c:v>1.75</c:v>
                </c:pt>
                <c:pt idx="13">
                  <c:v>1.7800000000000002</c:v>
                </c:pt>
                <c:pt idx="14">
                  <c:v>1.87</c:v>
                </c:pt>
                <c:pt idx="15">
                  <c:v>1.92</c:v>
                </c:pt>
                <c:pt idx="16">
                  <c:v>2.0199999999999996</c:v>
                </c:pt>
                <c:pt idx="17">
                  <c:v>2.1199999999999997</c:v>
                </c:pt>
                <c:pt idx="18">
                  <c:v>2.1799999999999997</c:v>
                </c:pt>
                <c:pt idx="19">
                  <c:v>2.34</c:v>
                </c:pt>
                <c:pt idx="20">
                  <c:v>2.54</c:v>
                </c:pt>
                <c:pt idx="21">
                  <c:v>2.6399999999999997</c:v>
                </c:pt>
                <c:pt idx="22">
                  <c:v>2.6999999999999997</c:v>
                </c:pt>
                <c:pt idx="23">
                  <c:v>2.82</c:v>
                </c:pt>
                <c:pt idx="24">
                  <c:v>2.84</c:v>
                </c:pt>
                <c:pt idx="25">
                  <c:v>2.86</c:v>
                </c:pt>
                <c:pt idx="26">
                  <c:v>3</c:v>
                </c:pt>
                <c:pt idx="27">
                  <c:v>3.04</c:v>
                </c:pt>
                <c:pt idx="28">
                  <c:v>3.0599999999999996</c:v>
                </c:pt>
                <c:pt idx="29">
                  <c:v>3.11</c:v>
                </c:pt>
                <c:pt idx="30">
                  <c:v>3.1199999999999997</c:v>
                </c:pt>
                <c:pt idx="31">
                  <c:v>3.1399999999999997</c:v>
                </c:pt>
                <c:pt idx="32">
                  <c:v>3.1599999999999997</c:v>
                </c:pt>
                <c:pt idx="33">
                  <c:v>3.17</c:v>
                </c:pt>
                <c:pt idx="34">
                  <c:v>3.18</c:v>
                </c:pt>
                <c:pt idx="35">
                  <c:v>3.1799999999999997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4.92</c:v>
                </c:pt>
                <c:pt idx="1">
                  <c:v>5.87</c:v>
                </c:pt>
                <c:pt idx="2">
                  <c:v>6.82</c:v>
                </c:pt>
                <c:pt idx="3">
                  <c:v>7.86</c:v>
                </c:pt>
                <c:pt idx="4">
                  <c:v>8.7200000000000006</c:v>
                </c:pt>
                <c:pt idx="5">
                  <c:v>9.68</c:v>
                </c:pt>
                <c:pt idx="6">
                  <c:v>10.58</c:v>
                </c:pt>
                <c:pt idx="7">
                  <c:v>11.51</c:v>
                </c:pt>
                <c:pt idx="8">
                  <c:v>12.42</c:v>
                </c:pt>
                <c:pt idx="9">
                  <c:v>13.35</c:v>
                </c:pt>
                <c:pt idx="10">
                  <c:v>14.31</c:v>
                </c:pt>
                <c:pt idx="11">
                  <c:v>15.31</c:v>
                </c:pt>
                <c:pt idx="12">
                  <c:v>16.2</c:v>
                </c:pt>
                <c:pt idx="13">
                  <c:v>17.079999999999998</c:v>
                </c:pt>
                <c:pt idx="14">
                  <c:v>18</c:v>
                </c:pt>
                <c:pt idx="15">
                  <c:v>19.059999999999999</c:v>
                </c:pt>
                <c:pt idx="16">
                  <c:v>19.82</c:v>
                </c:pt>
                <c:pt idx="17">
                  <c:v>20.78</c:v>
                </c:pt>
                <c:pt idx="18">
                  <c:v>21.78</c:v>
                </c:pt>
                <c:pt idx="19">
                  <c:v>22.86</c:v>
                </c:pt>
                <c:pt idx="20">
                  <c:v>23.85</c:v>
                </c:pt>
                <c:pt idx="21">
                  <c:v>24.83</c:v>
                </c:pt>
                <c:pt idx="22">
                  <c:v>25.77</c:v>
                </c:pt>
                <c:pt idx="23">
                  <c:v>26.83</c:v>
                </c:pt>
                <c:pt idx="24">
                  <c:v>27.85</c:v>
                </c:pt>
                <c:pt idx="25">
                  <c:v>28.72</c:v>
                </c:pt>
                <c:pt idx="26">
                  <c:v>29.75</c:v>
                </c:pt>
                <c:pt idx="27">
                  <c:v>30.8</c:v>
                </c:pt>
                <c:pt idx="28">
                  <c:v>31.85</c:v>
                </c:pt>
                <c:pt idx="29">
                  <c:v>32.89</c:v>
                </c:pt>
                <c:pt idx="30">
                  <c:v>33.99</c:v>
                </c:pt>
                <c:pt idx="31">
                  <c:v>35.03</c:v>
                </c:pt>
                <c:pt idx="32">
                  <c:v>36.130000000000003</c:v>
                </c:pt>
                <c:pt idx="33">
                  <c:v>37.24</c:v>
                </c:pt>
                <c:pt idx="34">
                  <c:v>38.43</c:v>
                </c:pt>
                <c:pt idx="35">
                  <c:v>39.6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C-403F-89F2-013CAAA2E94B}"/>
            </c:ext>
          </c:extLst>
        </c:ser>
        <c:ser>
          <c:idx val="1"/>
          <c:order val="1"/>
          <c:tx>
            <c:v>Piece 1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Sheet1!$G$2:$G$24</c:f>
              <c:numCache>
                <c:formatCode>General</c:formatCode>
                <c:ptCount val="23"/>
                <c:pt idx="0">
                  <c:v>0.62999999999999989</c:v>
                </c:pt>
                <c:pt idx="1">
                  <c:v>0.75999999999999979</c:v>
                </c:pt>
                <c:pt idx="2">
                  <c:v>0.84999999999999964</c:v>
                </c:pt>
                <c:pt idx="3">
                  <c:v>0.96</c:v>
                </c:pt>
                <c:pt idx="4">
                  <c:v>1.04</c:v>
                </c:pt>
                <c:pt idx="5">
                  <c:v>1.1399999999999997</c:v>
                </c:pt>
                <c:pt idx="6">
                  <c:v>1.2400000000000002</c:v>
                </c:pt>
                <c:pt idx="7">
                  <c:v>1.2999999999999998</c:v>
                </c:pt>
                <c:pt idx="8">
                  <c:v>1.37</c:v>
                </c:pt>
                <c:pt idx="9">
                  <c:v>1.46</c:v>
                </c:pt>
                <c:pt idx="10">
                  <c:v>1.5499999999999998</c:v>
                </c:pt>
                <c:pt idx="11">
                  <c:v>1.67</c:v>
                </c:pt>
                <c:pt idx="12">
                  <c:v>1.75</c:v>
                </c:pt>
                <c:pt idx="13">
                  <c:v>1.7800000000000002</c:v>
                </c:pt>
                <c:pt idx="14">
                  <c:v>1.87</c:v>
                </c:pt>
                <c:pt idx="15">
                  <c:v>1.92</c:v>
                </c:pt>
                <c:pt idx="16">
                  <c:v>2.0199999999999996</c:v>
                </c:pt>
                <c:pt idx="17">
                  <c:v>2.1199999999999997</c:v>
                </c:pt>
                <c:pt idx="18">
                  <c:v>2.1799999999999997</c:v>
                </c:pt>
                <c:pt idx="19">
                  <c:v>2.34</c:v>
                </c:pt>
                <c:pt idx="20">
                  <c:v>2.54</c:v>
                </c:pt>
                <c:pt idx="21">
                  <c:v>2.6399999999999997</c:v>
                </c:pt>
                <c:pt idx="22">
                  <c:v>2.6999999999999997</c:v>
                </c:pt>
              </c:numCache>
            </c:numRef>
          </c:xVal>
          <c:yVal>
            <c:numRef>
              <c:f>Sheet1!$K$2:$K$24</c:f>
              <c:numCache>
                <c:formatCode>General</c:formatCode>
                <c:ptCount val="23"/>
                <c:pt idx="0">
                  <c:v>5.9379578568839673</c:v>
                </c:pt>
                <c:pt idx="1">
                  <c:v>7.163250747987008</c:v>
                </c:pt>
                <c:pt idx="2">
                  <c:v>8.0115304418275741</c:v>
                </c:pt>
                <c:pt idx="3">
                  <c:v>9.0483167342993802</c:v>
                </c:pt>
                <c:pt idx="4">
                  <c:v>9.8023431288243295</c:v>
                </c:pt>
                <c:pt idx="5">
                  <c:v>10.744876121980511</c:v>
                </c:pt>
                <c:pt idx="6">
                  <c:v>11.687409115136703</c:v>
                </c:pt>
                <c:pt idx="7">
                  <c:v>12.252928911030409</c:v>
                </c:pt>
                <c:pt idx="8">
                  <c:v>12.912702006239742</c:v>
                </c:pt>
                <c:pt idx="9">
                  <c:v>13.760981700080308</c:v>
                </c:pt>
                <c:pt idx="10">
                  <c:v>14.609261393920873</c:v>
                </c:pt>
                <c:pt idx="11">
                  <c:v>15.740300985708297</c:v>
                </c:pt>
                <c:pt idx="12">
                  <c:v>16.494327380233244</c:v>
                </c:pt>
                <c:pt idx="13">
                  <c:v>16.777087278180105</c:v>
                </c:pt>
                <c:pt idx="14">
                  <c:v>17.625366972020668</c:v>
                </c:pt>
                <c:pt idx="15">
                  <c:v>18.09663346859876</c:v>
                </c:pt>
                <c:pt idx="16">
                  <c:v>19.039166461754942</c:v>
                </c:pt>
                <c:pt idx="17">
                  <c:v>19.98169945491113</c:v>
                </c:pt>
                <c:pt idx="18">
                  <c:v>20.54721925080484</c:v>
                </c:pt>
                <c:pt idx="19">
                  <c:v>22.055272039854739</c:v>
                </c:pt>
                <c:pt idx="20">
                  <c:v>23.940338026167112</c:v>
                </c:pt>
                <c:pt idx="21">
                  <c:v>24.882871019323293</c:v>
                </c:pt>
                <c:pt idx="22">
                  <c:v>25.448390815217007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BC-403F-89F2-013CAAA2E94B}"/>
            </c:ext>
          </c:extLst>
        </c:ser>
        <c:ser>
          <c:idx val="2"/>
          <c:order val="2"/>
          <c:tx>
            <c:v>Piece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Sheet1!$G$21:$G$37</c:f>
              <c:numCache>
                <c:formatCode>General</c:formatCode>
                <c:ptCount val="17"/>
                <c:pt idx="0">
                  <c:v>2.34</c:v>
                </c:pt>
                <c:pt idx="1">
                  <c:v>2.54</c:v>
                </c:pt>
                <c:pt idx="2">
                  <c:v>2.6399999999999997</c:v>
                </c:pt>
                <c:pt idx="3">
                  <c:v>2.6999999999999997</c:v>
                </c:pt>
                <c:pt idx="4">
                  <c:v>2.82</c:v>
                </c:pt>
                <c:pt idx="5">
                  <c:v>2.84</c:v>
                </c:pt>
                <c:pt idx="6">
                  <c:v>2.86</c:v>
                </c:pt>
                <c:pt idx="7">
                  <c:v>3</c:v>
                </c:pt>
                <c:pt idx="8">
                  <c:v>3.04</c:v>
                </c:pt>
                <c:pt idx="9">
                  <c:v>3.0599999999999996</c:v>
                </c:pt>
                <c:pt idx="10">
                  <c:v>3.11</c:v>
                </c:pt>
                <c:pt idx="11">
                  <c:v>3.1199999999999997</c:v>
                </c:pt>
                <c:pt idx="12">
                  <c:v>3.1399999999999997</c:v>
                </c:pt>
                <c:pt idx="13">
                  <c:v>3.1599999999999997</c:v>
                </c:pt>
                <c:pt idx="14">
                  <c:v>3.17</c:v>
                </c:pt>
                <c:pt idx="15">
                  <c:v>3.18</c:v>
                </c:pt>
                <c:pt idx="16">
                  <c:v>3.1799999999999997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BC-403F-89F2-013CAAA2E94B}"/>
            </c:ext>
          </c:extLst>
        </c:ser>
        <c:ser>
          <c:idx val="3"/>
          <c:order val="3"/>
          <c:tx>
            <c:v>Piece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Sheet1!$G$38:$G$53</c:f>
              <c:numCache>
                <c:formatCode>General</c:formatCode>
                <c:ptCount val="16"/>
                <c:pt idx="0">
                  <c:v>3.4299999999999997</c:v>
                </c:pt>
                <c:pt idx="1">
                  <c:v>3.57</c:v>
                </c:pt>
                <c:pt idx="2">
                  <c:v>3.79</c:v>
                </c:pt>
                <c:pt idx="3">
                  <c:v>3.9499999999999997</c:v>
                </c:pt>
                <c:pt idx="4">
                  <c:v>4.09</c:v>
                </c:pt>
                <c:pt idx="5">
                  <c:v>4.2299999999999995</c:v>
                </c:pt>
                <c:pt idx="6">
                  <c:v>4.3099999999999996</c:v>
                </c:pt>
                <c:pt idx="7">
                  <c:v>4.37</c:v>
                </c:pt>
                <c:pt idx="8">
                  <c:v>4.43</c:v>
                </c:pt>
                <c:pt idx="9">
                  <c:v>4.43</c:v>
                </c:pt>
                <c:pt idx="10">
                  <c:v>4.4499999999999993</c:v>
                </c:pt>
                <c:pt idx="11">
                  <c:v>4.47</c:v>
                </c:pt>
                <c:pt idx="12">
                  <c:v>4.57</c:v>
                </c:pt>
                <c:pt idx="13">
                  <c:v>4.6099999999999994</c:v>
                </c:pt>
                <c:pt idx="14">
                  <c:v>5.21</c:v>
                </c:pt>
                <c:pt idx="15">
                  <c:v>5.35</c:v>
                </c:pt>
              </c:numCache>
            </c:numRef>
          </c:xVal>
          <c:yVal>
            <c:numRef>
              <c:f>Sheet1!$B$38:$B$53</c:f>
              <c:numCache>
                <c:formatCode>General</c:formatCode>
                <c:ptCount val="16"/>
                <c:pt idx="0">
                  <c:v>46.7</c:v>
                </c:pt>
                <c:pt idx="1">
                  <c:v>56.5</c:v>
                </c:pt>
                <c:pt idx="2">
                  <c:v>66.300000000000011</c:v>
                </c:pt>
                <c:pt idx="3">
                  <c:v>76.099999999999994</c:v>
                </c:pt>
                <c:pt idx="4">
                  <c:v>85.9</c:v>
                </c:pt>
                <c:pt idx="5">
                  <c:v>95.700000000000017</c:v>
                </c:pt>
                <c:pt idx="6">
                  <c:v>105.5</c:v>
                </c:pt>
                <c:pt idx="7">
                  <c:v>115.30000000000001</c:v>
                </c:pt>
                <c:pt idx="8">
                  <c:v>125.1</c:v>
                </c:pt>
                <c:pt idx="9">
                  <c:v>134.9</c:v>
                </c:pt>
                <c:pt idx="10">
                  <c:v>144.70000000000002</c:v>
                </c:pt>
                <c:pt idx="11">
                  <c:v>154.5</c:v>
                </c:pt>
                <c:pt idx="12">
                  <c:v>174.1</c:v>
                </c:pt>
                <c:pt idx="13">
                  <c:v>183.9</c:v>
                </c:pt>
                <c:pt idx="14">
                  <c:v>639.6</c:v>
                </c:pt>
                <c:pt idx="15">
                  <c:v>879.7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E7-4EB5-8F68-6A10499474A1}"/>
            </c:ext>
          </c:extLst>
        </c:ser>
        <c:ser>
          <c:idx val="4"/>
          <c:order val="4"/>
          <c:tx>
            <c:v>Fit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Sheet1!$G$2:$G$54</c:f>
              <c:numCache>
                <c:formatCode>General</c:formatCode>
                <c:ptCount val="53"/>
                <c:pt idx="0">
                  <c:v>0.62999999999999989</c:v>
                </c:pt>
                <c:pt idx="1">
                  <c:v>0.75999999999999979</c:v>
                </c:pt>
                <c:pt idx="2">
                  <c:v>0.84999999999999964</c:v>
                </c:pt>
                <c:pt idx="3">
                  <c:v>0.96</c:v>
                </c:pt>
                <c:pt idx="4">
                  <c:v>1.04</c:v>
                </c:pt>
                <c:pt idx="5">
                  <c:v>1.1399999999999997</c:v>
                </c:pt>
                <c:pt idx="6">
                  <c:v>1.2400000000000002</c:v>
                </c:pt>
                <c:pt idx="7">
                  <c:v>1.2999999999999998</c:v>
                </c:pt>
                <c:pt idx="8">
                  <c:v>1.37</c:v>
                </c:pt>
                <c:pt idx="9">
                  <c:v>1.46</c:v>
                </c:pt>
                <c:pt idx="10">
                  <c:v>1.5499999999999998</c:v>
                </c:pt>
                <c:pt idx="11">
                  <c:v>1.67</c:v>
                </c:pt>
                <c:pt idx="12">
                  <c:v>1.75</c:v>
                </c:pt>
                <c:pt idx="13">
                  <c:v>1.7800000000000002</c:v>
                </c:pt>
                <c:pt idx="14">
                  <c:v>1.87</c:v>
                </c:pt>
                <c:pt idx="15">
                  <c:v>1.92</c:v>
                </c:pt>
                <c:pt idx="16">
                  <c:v>2.0199999999999996</c:v>
                </c:pt>
                <c:pt idx="17">
                  <c:v>2.1199999999999997</c:v>
                </c:pt>
                <c:pt idx="18">
                  <c:v>2.1799999999999997</c:v>
                </c:pt>
                <c:pt idx="19">
                  <c:v>2.34</c:v>
                </c:pt>
                <c:pt idx="20">
                  <c:v>2.54</c:v>
                </c:pt>
                <c:pt idx="21">
                  <c:v>2.6399999999999997</c:v>
                </c:pt>
                <c:pt idx="22">
                  <c:v>2.6999999999999997</c:v>
                </c:pt>
                <c:pt idx="23">
                  <c:v>2.82</c:v>
                </c:pt>
                <c:pt idx="24">
                  <c:v>2.84</c:v>
                </c:pt>
                <c:pt idx="25">
                  <c:v>2.86</c:v>
                </c:pt>
                <c:pt idx="26">
                  <c:v>3</c:v>
                </c:pt>
                <c:pt idx="27">
                  <c:v>3.04</c:v>
                </c:pt>
                <c:pt idx="28">
                  <c:v>3.0599999999999996</c:v>
                </c:pt>
                <c:pt idx="29">
                  <c:v>3.11</c:v>
                </c:pt>
                <c:pt idx="30">
                  <c:v>3.1199999999999997</c:v>
                </c:pt>
                <c:pt idx="31">
                  <c:v>3.1399999999999997</c:v>
                </c:pt>
                <c:pt idx="32">
                  <c:v>3.1599999999999997</c:v>
                </c:pt>
                <c:pt idx="33">
                  <c:v>3.17</c:v>
                </c:pt>
                <c:pt idx="34">
                  <c:v>3.18</c:v>
                </c:pt>
                <c:pt idx="35">
                  <c:v>3.1799999999999997</c:v>
                </c:pt>
                <c:pt idx="36">
                  <c:v>3.4299999999999997</c:v>
                </c:pt>
                <c:pt idx="37">
                  <c:v>3.57</c:v>
                </c:pt>
                <c:pt idx="38">
                  <c:v>3.79</c:v>
                </c:pt>
                <c:pt idx="39">
                  <c:v>3.9499999999999997</c:v>
                </c:pt>
                <c:pt idx="40">
                  <c:v>4.09</c:v>
                </c:pt>
                <c:pt idx="41">
                  <c:v>4.2299999999999995</c:v>
                </c:pt>
                <c:pt idx="42">
                  <c:v>4.3099999999999996</c:v>
                </c:pt>
                <c:pt idx="43">
                  <c:v>4.37</c:v>
                </c:pt>
                <c:pt idx="44">
                  <c:v>4.43</c:v>
                </c:pt>
                <c:pt idx="45">
                  <c:v>4.43</c:v>
                </c:pt>
                <c:pt idx="46">
                  <c:v>4.4499999999999993</c:v>
                </c:pt>
                <c:pt idx="47">
                  <c:v>4.47</c:v>
                </c:pt>
                <c:pt idx="48">
                  <c:v>4.57</c:v>
                </c:pt>
                <c:pt idx="49">
                  <c:v>4.6099999999999994</c:v>
                </c:pt>
                <c:pt idx="50">
                  <c:v>5.21</c:v>
                </c:pt>
                <c:pt idx="51">
                  <c:v>5.35</c:v>
                </c:pt>
                <c:pt idx="52">
                  <c:v>5.85</c:v>
                </c:pt>
              </c:numCache>
            </c:numRef>
          </c:xVal>
          <c:yVal>
            <c:numRef>
              <c:f>Sheet1!$J$2:$J$54</c:f>
              <c:numCache>
                <c:formatCode>General</c:formatCode>
                <c:ptCount val="53"/>
                <c:pt idx="0">
                  <c:v>2.1137332153067137</c:v>
                </c:pt>
                <c:pt idx="1">
                  <c:v>2.4667436391984787</c:v>
                </c:pt>
                <c:pt idx="2">
                  <c:v>2.745110025216464</c:v>
                </c:pt>
                <c:pt idx="3">
                  <c:v>3.128344322235594</c:v>
                </c:pt>
                <c:pt idx="4">
                  <c:v>3.4402559931785675</c:v>
                </c:pt>
                <c:pt idx="5">
                  <c:v>3.8742355820756096</c:v>
                </c:pt>
                <c:pt idx="6">
                  <c:v>4.362960598043399</c:v>
                </c:pt>
                <c:pt idx="7">
                  <c:v>4.6853112857577077</c:v>
                </c:pt>
                <c:pt idx="8">
                  <c:v>5.091610060040372</c:v>
                </c:pt>
                <c:pt idx="9">
                  <c:v>5.66618662685653</c:v>
                </c:pt>
                <c:pt idx="10">
                  <c:v>6.3056028469928043</c:v>
                </c:pt>
                <c:pt idx="11">
                  <c:v>7.2717833619395247</c:v>
                </c:pt>
                <c:pt idx="12">
                  <c:v>7.9968167551745077</c:v>
                </c:pt>
                <c:pt idx="13">
                  <c:v>8.2869691866201034</c:v>
                </c:pt>
                <c:pt idx="14">
                  <c:v>9.2221347331587769</c:v>
                </c:pt>
                <c:pt idx="15">
                  <c:v>9.7865381984636777</c:v>
                </c:pt>
                <c:pt idx="16">
                  <c:v>11.021085229997333</c:v>
                </c:pt>
                <c:pt idx="17">
                  <c:v>12.411367245869771</c:v>
                </c:pt>
                <c:pt idx="18">
                  <c:v>13.328362180221273</c:v>
                </c:pt>
                <c:pt idx="19">
                  <c:v>16.118670230735134</c:v>
                </c:pt>
                <c:pt idx="20">
                  <c:v>20.441828529328934</c:v>
                </c:pt>
                <c:pt idx="21">
                  <c:v>23.020513475755106</c:v>
                </c:pt>
                <c:pt idx="22">
                  <c:v>24.721348994135461</c:v>
                </c:pt>
                <c:pt idx="23">
                  <c:v>28.509295409555918</c:v>
                </c:pt>
                <c:pt idx="24">
                  <c:v>29.194802200939986</c:v>
                </c:pt>
                <c:pt idx="25">
                  <c:v>29.896792021956436</c:v>
                </c:pt>
                <c:pt idx="26">
                  <c:v>35.306767835797174</c:v>
                </c:pt>
                <c:pt idx="27">
                  <c:v>37.025085320085488</c:v>
                </c:pt>
                <c:pt idx="28">
                  <c:v>37.915354513830117</c:v>
                </c:pt>
                <c:pt idx="29">
                  <c:v>40.235810470619199</c:v>
                </c:pt>
                <c:pt idx="30">
                  <c:v>40.716672638945909</c:v>
                </c:pt>
                <c:pt idx="31">
                  <c:v>41.695706151194841</c:v>
                </c:pt>
                <c:pt idx="32">
                  <c:v>42.698280551143633</c:v>
                </c:pt>
                <c:pt idx="33">
                  <c:v>43.208571944046966</c:v>
                </c:pt>
                <c:pt idx="34">
                  <c:v>43.72496188008386</c:v>
                </c:pt>
                <c:pt idx="35">
                  <c:v>43.724961880083839</c:v>
                </c:pt>
                <c:pt idx="36">
                  <c:v>58.846088829532363</c:v>
                </c:pt>
                <c:pt idx="37">
                  <c:v>69.494586403221589</c:v>
                </c:pt>
                <c:pt idx="38">
                  <c:v>90.252773837437047</c:v>
                </c:pt>
                <c:pt idx="39">
                  <c:v>109.14729651131189</c:v>
                </c:pt>
                <c:pt idx="40">
                  <c:v>128.89805217227521</c:v>
                </c:pt>
                <c:pt idx="41">
                  <c:v>152.22280702192811</c:v>
                </c:pt>
                <c:pt idx="42">
                  <c:v>167.40018687630064</c:v>
                </c:pt>
                <c:pt idx="43">
                  <c:v>179.76829430025478</c:v>
                </c:pt>
                <c:pt idx="44">
                  <c:v>193.05020047261462</c:v>
                </c:pt>
                <c:pt idx="45">
                  <c:v>193.05020047261462</c:v>
                </c:pt>
                <c:pt idx="46">
                  <c:v>197.69209784681885</c:v>
                </c:pt>
                <c:pt idx="47">
                  <c:v>202.445609770917</c:v>
                </c:pt>
                <c:pt idx="48">
                  <c:v>227.98361120935655</c:v>
                </c:pt>
                <c:pt idx="49">
                  <c:v>239.07916736714856</c:v>
                </c:pt>
                <c:pt idx="50">
                  <c:v>487.65572488344418</c:v>
                </c:pt>
                <c:pt idx="51">
                  <c:v>575.89949616040519</c:v>
                </c:pt>
                <c:pt idx="52">
                  <c:v>1043.0929870358927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E7-4EB5-8F68-6A1049947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05424"/>
        <c:axId val="209999440"/>
      </c:scatterChart>
      <c:valAx>
        <c:axId val="21000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Compression (cm) </a:t>
                </a:r>
                <a:r>
                  <a:rPr lang="en-CA" sz="1000" b="0" i="0" u="none" strike="noStrike" baseline="0">
                    <a:effectLst/>
                  </a:rPr>
                  <a:t>→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9999440"/>
        <c:crosses val="autoZero"/>
        <c:crossBetween val="midCat"/>
        <c:minorUnit val="0.25"/>
      </c:valAx>
      <c:valAx>
        <c:axId val="20999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ysClr val="windowText" lastClr="000000"/>
                    </a:solidFill>
                  </a:rPr>
                  <a:t>Force</a:t>
                </a:r>
                <a:r>
                  <a:rPr lang="en-CA" baseline="0">
                    <a:solidFill>
                      <a:sysClr val="windowText" lastClr="000000"/>
                    </a:solidFill>
                  </a:rPr>
                  <a:t> (N) </a:t>
                </a:r>
                <a:r>
                  <a:rPr lang="en-CA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→</a:t>
                </a:r>
                <a:endParaRPr lang="en-CA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0005424"/>
        <c:crosses val="autoZero"/>
        <c:crossBetween val="midCat"/>
        <c:minorUnit val="2.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Sheet1!$G$25:$G$37</c:f>
              <c:numCache>
                <c:formatCode>General</c:formatCode>
                <c:ptCount val="13"/>
                <c:pt idx="0">
                  <c:v>2.82</c:v>
                </c:pt>
                <c:pt idx="1">
                  <c:v>2.84</c:v>
                </c:pt>
                <c:pt idx="2">
                  <c:v>2.86</c:v>
                </c:pt>
                <c:pt idx="3">
                  <c:v>3</c:v>
                </c:pt>
                <c:pt idx="4">
                  <c:v>3.04</c:v>
                </c:pt>
                <c:pt idx="5">
                  <c:v>3.0599999999999996</c:v>
                </c:pt>
                <c:pt idx="6">
                  <c:v>3.11</c:v>
                </c:pt>
                <c:pt idx="7">
                  <c:v>3.1199999999999997</c:v>
                </c:pt>
                <c:pt idx="8">
                  <c:v>3.1399999999999997</c:v>
                </c:pt>
                <c:pt idx="9">
                  <c:v>3.1599999999999997</c:v>
                </c:pt>
                <c:pt idx="10">
                  <c:v>3.17</c:v>
                </c:pt>
                <c:pt idx="11">
                  <c:v>3.18</c:v>
                </c:pt>
                <c:pt idx="12">
                  <c:v>3.1799999999999997</c:v>
                </c:pt>
              </c:numCache>
            </c:numRef>
          </c:xVal>
          <c:yVal>
            <c:numRef>
              <c:f>Sheet1!$B$25:$B$37</c:f>
              <c:numCache>
                <c:formatCode>General</c:formatCode>
                <c:ptCount val="13"/>
                <c:pt idx="0">
                  <c:v>26.83</c:v>
                </c:pt>
                <c:pt idx="1">
                  <c:v>27.85</c:v>
                </c:pt>
                <c:pt idx="2">
                  <c:v>28.72</c:v>
                </c:pt>
                <c:pt idx="3">
                  <c:v>29.75</c:v>
                </c:pt>
                <c:pt idx="4">
                  <c:v>30.8</c:v>
                </c:pt>
                <c:pt idx="5">
                  <c:v>31.85</c:v>
                </c:pt>
                <c:pt idx="6">
                  <c:v>32.89</c:v>
                </c:pt>
                <c:pt idx="7">
                  <c:v>33.99</c:v>
                </c:pt>
                <c:pt idx="8">
                  <c:v>35.03</c:v>
                </c:pt>
                <c:pt idx="9">
                  <c:v>36.130000000000003</c:v>
                </c:pt>
                <c:pt idx="10">
                  <c:v>37.24</c:v>
                </c:pt>
                <c:pt idx="11">
                  <c:v>38.43</c:v>
                </c:pt>
                <c:pt idx="12">
                  <c:v>39.6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13-4140-B424-88AEF7A5C167}"/>
            </c:ext>
          </c:extLst>
        </c:ser>
        <c:ser>
          <c:idx val="1"/>
          <c:order val="1"/>
          <c:tx>
            <c:strRef>
              <c:f>Sheet1!$N$32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Sheet1!$G$25:$G$37</c:f>
              <c:numCache>
                <c:formatCode>General</c:formatCode>
                <c:ptCount val="13"/>
                <c:pt idx="0">
                  <c:v>2.82</c:v>
                </c:pt>
                <c:pt idx="1">
                  <c:v>2.84</c:v>
                </c:pt>
                <c:pt idx="2">
                  <c:v>2.86</c:v>
                </c:pt>
                <c:pt idx="3">
                  <c:v>3</c:v>
                </c:pt>
                <c:pt idx="4">
                  <c:v>3.04</c:v>
                </c:pt>
                <c:pt idx="5">
                  <c:v>3.0599999999999996</c:v>
                </c:pt>
                <c:pt idx="6">
                  <c:v>3.11</c:v>
                </c:pt>
                <c:pt idx="7">
                  <c:v>3.1199999999999997</c:v>
                </c:pt>
                <c:pt idx="8">
                  <c:v>3.1399999999999997</c:v>
                </c:pt>
                <c:pt idx="9">
                  <c:v>3.1599999999999997</c:v>
                </c:pt>
                <c:pt idx="10">
                  <c:v>3.17</c:v>
                </c:pt>
                <c:pt idx="11">
                  <c:v>3.18</c:v>
                </c:pt>
                <c:pt idx="12">
                  <c:v>3.1799999999999997</c:v>
                </c:pt>
              </c:numCache>
            </c:numRef>
          </c:xVal>
          <c:yVal>
            <c:numRef>
              <c:f>Sheet1!$L$25:$L$37</c:f>
              <c:numCache>
                <c:formatCode>General</c:formatCode>
                <c:ptCount val="13"/>
                <c:pt idx="0">
                  <c:v>26.313750764262352</c:v>
                </c:pt>
                <c:pt idx="1">
                  <c:v>26.854712395367191</c:v>
                </c:pt>
                <c:pt idx="2">
                  <c:v>27.400664720630598</c:v>
                </c:pt>
                <c:pt idx="3">
                  <c:v>31.362070433914667</c:v>
                </c:pt>
                <c:pt idx="4">
                  <c:v>32.538816885137315</c:v>
                </c:pt>
                <c:pt idx="5">
                  <c:v>33.134676151986497</c:v>
                </c:pt>
                <c:pt idx="6">
                  <c:v>34.646158606053248</c:v>
                </c:pt>
                <c:pt idx="7">
                  <c:v>34.952198117485523</c:v>
                </c:pt>
                <c:pt idx="8">
                  <c:v>35.568020160969027</c:v>
                </c:pt>
                <c:pt idx="9">
                  <c:v>36.188832898611103</c:v>
                </c:pt>
                <c:pt idx="10">
                  <c:v>36.501110777741616</c:v>
                </c:pt>
                <c:pt idx="11">
                  <c:v>36.814636330411773</c:v>
                </c:pt>
                <c:pt idx="12">
                  <c:v>36.814636330411751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13-4140-B424-88AEF7A5C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022096"/>
        <c:axId val="262015024"/>
      </c:scatterChart>
      <c:valAx>
        <c:axId val="26202209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015024"/>
        <c:crosses val="autoZero"/>
        <c:crossBetween val="midCat"/>
      </c:valAx>
      <c:valAx>
        <c:axId val="2620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02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552450</xdr:colOff>
      <xdr:row>4</xdr:row>
      <xdr:rowOff>133350</xdr:rowOff>
    </xdr:from>
    <xdr:to>
      <xdr:col>24</xdr:col>
      <xdr:colOff>323850</xdr:colOff>
      <xdr:row>19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614362</xdr:colOff>
      <xdr:row>27</xdr:row>
      <xdr:rowOff>61912</xdr:rowOff>
    </xdr:from>
    <xdr:to>
      <xdr:col>23</xdr:col>
      <xdr:colOff>385762</xdr:colOff>
      <xdr:row>41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1"/>
  <sheetViews>
    <sheetView tabSelected="1" topLeftCell="H1" workbookViewId="0">
      <selection activeCell="Q15" sqref="Q15"/>
    </sheetView>
  </sheetViews>
  <sheetFormatPr defaultRowHeight="15" x14ac:dyDescent="0.25"/>
  <cols>
    <col min="1" max="1" width="11.25" customWidth="1"/>
    <col min="2" max="3" width="9" style="1"/>
    <col min="4" max="4" width="9" style="2"/>
    <col min="7" max="8" width="9" style="1"/>
    <col min="9" max="9" width="9" style="2"/>
    <col min="10" max="10" width="9" style="11"/>
  </cols>
  <sheetData>
    <row r="1" spans="1:16" x14ac:dyDescent="0.25">
      <c r="A1" t="s">
        <v>0</v>
      </c>
      <c r="B1" s="4" t="s">
        <v>1</v>
      </c>
      <c r="C1" s="4" t="s">
        <v>12</v>
      </c>
      <c r="D1" s="4" t="s">
        <v>2</v>
      </c>
      <c r="E1" s="5" t="s">
        <v>3</v>
      </c>
      <c r="F1" s="5" t="s">
        <v>2</v>
      </c>
      <c r="G1" s="4" t="s">
        <v>4</v>
      </c>
      <c r="H1" s="4" t="s">
        <v>11</v>
      </c>
      <c r="I1" s="2" t="s">
        <v>2</v>
      </c>
      <c r="J1" s="6" t="s">
        <v>13</v>
      </c>
      <c r="K1" s="6" t="s">
        <v>9</v>
      </c>
      <c r="M1" t="s">
        <v>5</v>
      </c>
      <c r="N1" t="s">
        <v>2</v>
      </c>
    </row>
    <row r="2" spans="1:16" x14ac:dyDescent="0.25">
      <c r="A2">
        <v>0</v>
      </c>
      <c r="B2" s="4">
        <v>4.92</v>
      </c>
      <c r="C2" s="4">
        <f>LN(B2)</f>
        <v>1.5933085305042167</v>
      </c>
      <c r="D2" s="4">
        <v>0.05</v>
      </c>
      <c r="E2" s="5">
        <v>5.42</v>
      </c>
      <c r="F2" s="5">
        <v>0.01</v>
      </c>
      <c r="G2" s="4">
        <f>$M$2-E2</f>
        <v>0.62999999999999989</v>
      </c>
      <c r="H2" s="4"/>
      <c r="I2" s="2">
        <v>0.02</v>
      </c>
      <c r="J2" s="11">
        <f>EXP($M$14*G2)</f>
        <v>2.1137332153067137</v>
      </c>
      <c r="K2">
        <f>$M$7*G2</f>
        <v>5.9379578568839673</v>
      </c>
      <c r="M2">
        <v>6.05</v>
      </c>
      <c r="N2">
        <v>0.02</v>
      </c>
    </row>
    <row r="3" spans="1:16" x14ac:dyDescent="0.25">
      <c r="A3">
        <v>1</v>
      </c>
      <c r="B3" s="4">
        <v>5.87</v>
      </c>
      <c r="C3" s="4">
        <f t="shared" ref="C3:C24" si="0">LN(B3)</f>
        <v>1.7698546338400052</v>
      </c>
      <c r="D3" s="4">
        <v>0.05</v>
      </c>
      <c r="E3" s="5">
        <v>5.29</v>
      </c>
      <c r="F3" s="5">
        <v>0.01</v>
      </c>
      <c r="G3" s="4">
        <f t="shared" ref="G3:G54" si="1">$M$2-E3</f>
        <v>0.75999999999999979</v>
      </c>
      <c r="H3" s="4"/>
      <c r="I3" s="2">
        <v>0.02</v>
      </c>
      <c r="J3" s="11">
        <f t="shared" ref="J3:J54" si="2">EXP($M$14*G3)</f>
        <v>2.4667436391984787</v>
      </c>
      <c r="K3">
        <f t="shared" ref="K3:K24" si="3">$M$7*G3</f>
        <v>7.163250747987008</v>
      </c>
    </row>
    <row r="4" spans="1:16" x14ac:dyDescent="0.25">
      <c r="A4">
        <v>2</v>
      </c>
      <c r="B4" s="4">
        <v>6.82</v>
      </c>
      <c r="C4" s="4">
        <f t="shared" si="0"/>
        <v>1.9198594718553708</v>
      </c>
      <c r="D4" s="4">
        <v>0.05</v>
      </c>
      <c r="E4" s="5">
        <v>5.2</v>
      </c>
      <c r="F4" s="5">
        <v>0.01</v>
      </c>
      <c r="G4" s="4">
        <f t="shared" si="1"/>
        <v>0.84999999999999964</v>
      </c>
      <c r="H4" s="4"/>
      <c r="I4" s="2">
        <v>0.02</v>
      </c>
      <c r="J4" s="11">
        <f t="shared" si="2"/>
        <v>2.745110025216464</v>
      </c>
      <c r="K4">
        <f t="shared" si="3"/>
        <v>8.0115304418275741</v>
      </c>
    </row>
    <row r="5" spans="1:16" x14ac:dyDescent="0.25">
      <c r="A5">
        <v>3</v>
      </c>
      <c r="B5" s="4">
        <v>7.86</v>
      </c>
      <c r="C5" s="4">
        <f t="shared" si="0"/>
        <v>2.0617866064411152</v>
      </c>
      <c r="D5" s="4">
        <v>0.05</v>
      </c>
      <c r="E5" s="5">
        <v>5.09</v>
      </c>
      <c r="F5" s="5">
        <v>0.01</v>
      </c>
      <c r="G5" s="4">
        <f t="shared" si="1"/>
        <v>0.96</v>
      </c>
      <c r="H5" s="4"/>
      <c r="I5" s="2">
        <v>0.02</v>
      </c>
      <c r="J5" s="11">
        <f t="shared" si="2"/>
        <v>3.128344322235594</v>
      </c>
      <c r="K5">
        <f t="shared" si="3"/>
        <v>9.0483167342993802</v>
      </c>
    </row>
    <row r="6" spans="1:16" x14ac:dyDescent="0.25">
      <c r="A6">
        <v>4</v>
      </c>
      <c r="B6" s="4">
        <v>8.7200000000000006</v>
      </c>
      <c r="C6" s="4">
        <f t="shared" si="0"/>
        <v>2.1656192379208883</v>
      </c>
      <c r="D6" s="4">
        <v>0.05</v>
      </c>
      <c r="E6" s="5">
        <v>5.01</v>
      </c>
      <c r="F6" s="5">
        <v>0.01</v>
      </c>
      <c r="G6" s="4">
        <f t="shared" si="1"/>
        <v>1.04</v>
      </c>
      <c r="H6" s="4"/>
      <c r="I6" s="2">
        <v>0.02</v>
      </c>
      <c r="J6" s="11">
        <f t="shared" si="2"/>
        <v>3.4402559931785675</v>
      </c>
      <c r="K6">
        <f t="shared" si="3"/>
        <v>9.8023431288243295</v>
      </c>
      <c r="M6" t="s">
        <v>6</v>
      </c>
      <c r="N6" t="s">
        <v>7</v>
      </c>
      <c r="O6" t="s">
        <v>8</v>
      </c>
    </row>
    <row r="7" spans="1:16" x14ac:dyDescent="0.25">
      <c r="A7">
        <v>5</v>
      </c>
      <c r="B7" s="4">
        <v>9.68</v>
      </c>
      <c r="C7" s="4">
        <f t="shared" si="0"/>
        <v>2.2700619012884857</v>
      </c>
      <c r="D7" s="4">
        <v>0.05</v>
      </c>
      <c r="E7" s="5">
        <v>4.91</v>
      </c>
      <c r="F7" s="5">
        <v>0.01</v>
      </c>
      <c r="G7" s="4">
        <f t="shared" si="1"/>
        <v>1.1399999999999997</v>
      </c>
      <c r="H7" s="4"/>
      <c r="I7" s="2">
        <v>0.02</v>
      </c>
      <c r="J7" s="11">
        <f t="shared" si="2"/>
        <v>3.8742355820756096</v>
      </c>
      <c r="K7">
        <f t="shared" si="3"/>
        <v>10.744876121980511</v>
      </c>
      <c r="M7">
        <f t="array" ref="M7:N9">LINEST(B2:B24,G2:G24,FALSE,TRUE)</f>
        <v>9.4253299315618548</v>
      </c>
      <c r="N7">
        <v>0</v>
      </c>
    </row>
    <row r="8" spans="1:16" x14ac:dyDescent="0.25">
      <c r="A8">
        <v>6</v>
      </c>
      <c r="B8" s="4">
        <v>10.58</v>
      </c>
      <c r="C8" s="4">
        <f t="shared" si="0"/>
        <v>2.3589654264301534</v>
      </c>
      <c r="D8" s="4">
        <v>0.05</v>
      </c>
      <c r="E8" s="5">
        <v>4.8099999999999996</v>
      </c>
      <c r="F8" s="5">
        <v>0.01</v>
      </c>
      <c r="G8" s="4">
        <f t="shared" si="1"/>
        <v>1.2400000000000002</v>
      </c>
      <c r="H8" s="4"/>
      <c r="I8" s="2">
        <v>0.02</v>
      </c>
      <c r="J8" s="11">
        <f t="shared" si="2"/>
        <v>4.362960598043399</v>
      </c>
      <c r="K8">
        <f t="shared" si="3"/>
        <v>11.687409115136703</v>
      </c>
      <c r="M8">
        <v>9.8725548748412786E-2</v>
      </c>
      <c r="N8" t="e">
        <v>#N/A</v>
      </c>
    </row>
    <row r="9" spans="1:16" x14ac:dyDescent="0.25">
      <c r="A9">
        <v>7</v>
      </c>
      <c r="B9" s="4">
        <v>11.51</v>
      </c>
      <c r="C9" s="4">
        <f t="shared" si="0"/>
        <v>2.4432162227337915</v>
      </c>
      <c r="D9" s="4">
        <v>0.05</v>
      </c>
      <c r="E9" s="5">
        <v>4.75</v>
      </c>
      <c r="F9" s="5">
        <v>0.01</v>
      </c>
      <c r="G9" s="4">
        <f t="shared" si="1"/>
        <v>1.2999999999999998</v>
      </c>
      <c r="H9" s="4"/>
      <c r="I9" s="2">
        <v>0.02</v>
      </c>
      <c r="J9" s="11">
        <f t="shared" si="2"/>
        <v>4.6853112857577077</v>
      </c>
      <c r="K9">
        <f t="shared" si="3"/>
        <v>12.252928911030409</v>
      </c>
      <c r="M9">
        <v>0.99759208216203654</v>
      </c>
      <c r="N9">
        <v>0.82809198898770808</v>
      </c>
    </row>
    <row r="10" spans="1:16" x14ac:dyDescent="0.25">
      <c r="A10">
        <v>8</v>
      </c>
      <c r="B10" s="4">
        <v>12.42</v>
      </c>
      <c r="C10" s="4">
        <f t="shared" si="0"/>
        <v>2.5193080765053328</v>
      </c>
      <c r="D10" s="4">
        <v>0.05</v>
      </c>
      <c r="E10" s="5">
        <v>4.68</v>
      </c>
      <c r="F10" s="5">
        <v>0.01</v>
      </c>
      <c r="G10" s="4">
        <f t="shared" si="1"/>
        <v>1.37</v>
      </c>
      <c r="H10" s="4"/>
      <c r="I10" s="2">
        <v>0.02</v>
      </c>
      <c r="J10" s="11">
        <f t="shared" si="2"/>
        <v>5.091610060040372</v>
      </c>
      <c r="K10">
        <f t="shared" si="3"/>
        <v>12.912702006239742</v>
      </c>
    </row>
    <row r="11" spans="1:16" x14ac:dyDescent="0.25">
      <c r="A11">
        <v>9</v>
      </c>
      <c r="B11" s="4">
        <v>13.35</v>
      </c>
      <c r="C11" s="4">
        <f t="shared" si="0"/>
        <v>2.5915163848462583</v>
      </c>
      <c r="D11" s="4">
        <v>0.05</v>
      </c>
      <c r="E11" s="5">
        <v>4.59</v>
      </c>
      <c r="F11" s="5">
        <v>0.01</v>
      </c>
      <c r="G11" s="4">
        <f t="shared" si="1"/>
        <v>1.46</v>
      </c>
      <c r="H11" s="4"/>
      <c r="I11" s="2">
        <v>0.02</v>
      </c>
      <c r="J11" s="11">
        <f t="shared" si="2"/>
        <v>5.66618662685653</v>
      </c>
      <c r="K11">
        <f t="shared" si="3"/>
        <v>13.760981700080308</v>
      </c>
    </row>
    <row r="12" spans="1:16" x14ac:dyDescent="0.25">
      <c r="A12">
        <v>10</v>
      </c>
      <c r="B12" s="4">
        <v>14.31</v>
      </c>
      <c r="C12" s="4">
        <f t="shared" si="0"/>
        <v>2.6609585935683597</v>
      </c>
      <c r="D12" s="4">
        <v>0.05</v>
      </c>
      <c r="E12" s="5">
        <v>4.5</v>
      </c>
      <c r="F12" s="5">
        <v>0.01</v>
      </c>
      <c r="G12" s="4">
        <f t="shared" si="1"/>
        <v>1.5499999999999998</v>
      </c>
      <c r="H12" s="4"/>
      <c r="I12" s="2">
        <v>0.02</v>
      </c>
      <c r="J12" s="11">
        <f t="shared" si="2"/>
        <v>6.3056028469928043</v>
      </c>
      <c r="K12">
        <f t="shared" si="3"/>
        <v>14.609261393920873</v>
      </c>
    </row>
    <row r="13" spans="1:16" x14ac:dyDescent="0.25">
      <c r="A13">
        <v>11</v>
      </c>
      <c r="B13" s="4">
        <v>15.31</v>
      </c>
      <c r="C13" s="4">
        <f t="shared" si="0"/>
        <v>2.7285062096695922</v>
      </c>
      <c r="D13" s="4">
        <v>0.05</v>
      </c>
      <c r="E13" s="5">
        <v>4.38</v>
      </c>
      <c r="F13" s="5">
        <v>0.01</v>
      </c>
      <c r="G13" s="4">
        <f t="shared" si="1"/>
        <v>1.67</v>
      </c>
      <c r="H13" s="4"/>
      <c r="I13" s="2">
        <v>0.02</v>
      </c>
      <c r="J13" s="11">
        <f t="shared" si="2"/>
        <v>7.2717833619395247</v>
      </c>
      <c r="K13">
        <f t="shared" si="3"/>
        <v>15.740300985708297</v>
      </c>
      <c r="M13" t="s">
        <v>13</v>
      </c>
      <c r="P13" t="s">
        <v>14</v>
      </c>
    </row>
    <row r="14" spans="1:16" x14ac:dyDescent="0.25">
      <c r="A14">
        <v>12</v>
      </c>
      <c r="B14" s="4">
        <v>16.2</v>
      </c>
      <c r="C14" s="4">
        <f t="shared" si="0"/>
        <v>2.7850112422383382</v>
      </c>
      <c r="D14" s="4">
        <v>0.05</v>
      </c>
      <c r="E14" s="5">
        <v>4.3</v>
      </c>
      <c r="F14" s="5">
        <v>0.01</v>
      </c>
      <c r="G14" s="4">
        <f t="shared" si="1"/>
        <v>1.75</v>
      </c>
      <c r="H14" s="4"/>
      <c r="I14" s="2">
        <v>0.02</v>
      </c>
      <c r="J14" s="11">
        <f t="shared" si="2"/>
        <v>7.9968167551745077</v>
      </c>
      <c r="K14">
        <f t="shared" si="3"/>
        <v>16.494327380233244</v>
      </c>
      <c r="M14">
        <f t="array" ref="M14:N16">LINEST(C2:C53,G2:G53,0,1)</f>
        <v>1.1880248896521193</v>
      </c>
      <c r="N14">
        <v>0</v>
      </c>
      <c r="P14">
        <f>EXP(N14)</f>
        <v>1</v>
      </c>
    </row>
    <row r="15" spans="1:16" x14ac:dyDescent="0.25">
      <c r="A15">
        <v>13</v>
      </c>
      <c r="B15" s="4">
        <v>17.079999999999998</v>
      </c>
      <c r="C15" s="4">
        <f t="shared" si="0"/>
        <v>2.8379081883604238</v>
      </c>
      <c r="D15" s="4">
        <v>0.05</v>
      </c>
      <c r="E15" s="5">
        <v>4.2699999999999996</v>
      </c>
      <c r="F15" s="5">
        <v>0.01</v>
      </c>
      <c r="G15" s="4">
        <f t="shared" si="1"/>
        <v>1.7800000000000002</v>
      </c>
      <c r="H15" s="4"/>
      <c r="I15" s="2">
        <v>0.02</v>
      </c>
      <c r="J15" s="11">
        <f t="shared" si="2"/>
        <v>8.2869691866201034</v>
      </c>
      <c r="K15">
        <f t="shared" si="3"/>
        <v>16.777087278180105</v>
      </c>
      <c r="M15">
        <v>2.3862503609593879E-2</v>
      </c>
      <c r="N15" t="e">
        <v>#N/A</v>
      </c>
      <c r="P15">
        <v>0</v>
      </c>
    </row>
    <row r="16" spans="1:16" x14ac:dyDescent="0.25">
      <c r="A16">
        <v>14</v>
      </c>
      <c r="B16" s="4">
        <v>18</v>
      </c>
      <c r="C16" s="4">
        <f t="shared" si="0"/>
        <v>2.8903717578961645</v>
      </c>
      <c r="D16" s="4">
        <v>0.05</v>
      </c>
      <c r="E16" s="5">
        <v>4.18</v>
      </c>
      <c r="F16" s="5">
        <v>0.01</v>
      </c>
      <c r="G16" s="4">
        <f t="shared" si="1"/>
        <v>1.87</v>
      </c>
      <c r="H16" s="4"/>
      <c r="I16" s="2">
        <v>0.02</v>
      </c>
      <c r="J16" s="11">
        <f t="shared" si="2"/>
        <v>9.2221347331587769</v>
      </c>
      <c r="K16">
        <f t="shared" si="3"/>
        <v>17.625366972020668</v>
      </c>
      <c r="M16">
        <v>0.97983928368323581</v>
      </c>
      <c r="N16">
        <v>0.53111677603342911</v>
      </c>
    </row>
    <row r="17" spans="1:15" x14ac:dyDescent="0.25">
      <c r="A17">
        <v>15</v>
      </c>
      <c r="B17" s="4">
        <v>19.059999999999999</v>
      </c>
      <c r="C17" s="4">
        <f t="shared" si="0"/>
        <v>2.9475918982260558</v>
      </c>
      <c r="D17" s="4">
        <v>0.05</v>
      </c>
      <c r="E17" s="5">
        <v>4.13</v>
      </c>
      <c r="F17" s="5">
        <v>0.01</v>
      </c>
      <c r="G17" s="4">
        <f t="shared" si="1"/>
        <v>1.92</v>
      </c>
      <c r="H17" s="4"/>
      <c r="I17" s="2">
        <v>0.02</v>
      </c>
      <c r="J17" s="11">
        <f t="shared" si="2"/>
        <v>9.7865381984636777</v>
      </c>
      <c r="K17">
        <f t="shared" si="3"/>
        <v>18.09663346859876</v>
      </c>
    </row>
    <row r="18" spans="1:15" x14ac:dyDescent="0.25">
      <c r="A18">
        <v>16</v>
      </c>
      <c r="B18" s="4">
        <v>19.82</v>
      </c>
      <c r="C18" s="4">
        <f t="shared" si="0"/>
        <v>2.9866915289018419</v>
      </c>
      <c r="D18" s="4">
        <v>0.05</v>
      </c>
      <c r="E18" s="5">
        <v>4.03</v>
      </c>
      <c r="F18" s="5">
        <v>0.01</v>
      </c>
      <c r="G18" s="4">
        <f t="shared" si="1"/>
        <v>2.0199999999999996</v>
      </c>
      <c r="H18" s="4"/>
      <c r="I18" s="2">
        <v>0.02</v>
      </c>
      <c r="J18" s="11">
        <f t="shared" si="2"/>
        <v>11.021085229997333</v>
      </c>
      <c r="K18">
        <f t="shared" si="3"/>
        <v>19.039166461754942</v>
      </c>
    </row>
    <row r="19" spans="1:15" x14ac:dyDescent="0.25">
      <c r="A19">
        <v>17</v>
      </c>
      <c r="B19" s="4">
        <v>20.78</v>
      </c>
      <c r="C19" s="4">
        <f t="shared" si="0"/>
        <v>3.0339909856710814</v>
      </c>
      <c r="D19" s="4">
        <v>0.05</v>
      </c>
      <c r="E19" s="5">
        <v>3.93</v>
      </c>
      <c r="F19" s="5">
        <v>0.01</v>
      </c>
      <c r="G19" s="4">
        <f t="shared" si="1"/>
        <v>2.1199999999999997</v>
      </c>
      <c r="H19" s="4"/>
      <c r="I19" s="2">
        <v>0.02</v>
      </c>
      <c r="J19" s="11">
        <f t="shared" si="2"/>
        <v>12.411367245869771</v>
      </c>
      <c r="K19">
        <f t="shared" si="3"/>
        <v>19.98169945491113</v>
      </c>
    </row>
    <row r="20" spans="1:15" x14ac:dyDescent="0.25">
      <c r="A20">
        <v>18</v>
      </c>
      <c r="B20" s="4">
        <v>21.78</v>
      </c>
      <c r="C20" s="4">
        <f t="shared" si="0"/>
        <v>3.0809921175048145</v>
      </c>
      <c r="D20" s="4">
        <v>0.05</v>
      </c>
      <c r="E20" s="5">
        <v>3.87</v>
      </c>
      <c r="F20" s="5">
        <v>0.01</v>
      </c>
      <c r="G20" s="4">
        <f t="shared" si="1"/>
        <v>2.1799999999999997</v>
      </c>
      <c r="H20" s="4"/>
      <c r="I20" s="2">
        <v>0.02</v>
      </c>
      <c r="J20" s="11">
        <f t="shared" si="2"/>
        <v>13.328362180221273</v>
      </c>
      <c r="K20">
        <f t="shared" si="3"/>
        <v>20.54721925080484</v>
      </c>
    </row>
    <row r="21" spans="1:15" x14ac:dyDescent="0.25">
      <c r="A21">
        <v>19</v>
      </c>
      <c r="B21" s="4">
        <v>22.86</v>
      </c>
      <c r="C21" s="4">
        <f t="shared" si="0"/>
        <v>3.1293886583666644</v>
      </c>
      <c r="D21" s="4">
        <v>0.05</v>
      </c>
      <c r="E21" s="5">
        <v>3.71</v>
      </c>
      <c r="F21" s="5">
        <v>0.01</v>
      </c>
      <c r="G21" s="4">
        <f t="shared" si="1"/>
        <v>2.34</v>
      </c>
      <c r="H21" s="4"/>
      <c r="I21" s="2">
        <v>0.02</v>
      </c>
      <c r="J21" s="11">
        <f t="shared" si="2"/>
        <v>16.118670230735134</v>
      </c>
      <c r="K21">
        <f t="shared" si="3"/>
        <v>22.055272039854739</v>
      </c>
    </row>
    <row r="22" spans="1:15" x14ac:dyDescent="0.25">
      <c r="A22">
        <v>20</v>
      </c>
      <c r="B22" s="4">
        <v>23.85</v>
      </c>
      <c r="C22" s="4">
        <f t="shared" si="0"/>
        <v>3.1717842173343502</v>
      </c>
      <c r="D22" s="4">
        <v>0.05</v>
      </c>
      <c r="E22" s="5">
        <v>3.51</v>
      </c>
      <c r="F22" s="5">
        <v>0.01</v>
      </c>
      <c r="G22" s="4">
        <f t="shared" si="1"/>
        <v>2.54</v>
      </c>
      <c r="H22" s="4"/>
      <c r="I22" s="2">
        <v>0.02</v>
      </c>
      <c r="J22" s="11">
        <f t="shared" si="2"/>
        <v>20.441828529328934</v>
      </c>
      <c r="K22">
        <f t="shared" si="3"/>
        <v>23.940338026167112</v>
      </c>
    </row>
    <row r="23" spans="1:15" x14ac:dyDescent="0.25">
      <c r="A23">
        <v>21</v>
      </c>
      <c r="B23" s="4">
        <v>24.83</v>
      </c>
      <c r="C23" s="4">
        <f t="shared" si="0"/>
        <v>3.2120525995200753</v>
      </c>
      <c r="D23" s="4">
        <v>0.05</v>
      </c>
      <c r="E23" s="5">
        <v>3.41</v>
      </c>
      <c r="F23" s="5">
        <v>0.01</v>
      </c>
      <c r="G23" s="4">
        <f t="shared" si="1"/>
        <v>2.6399999999999997</v>
      </c>
      <c r="H23" s="4"/>
      <c r="I23" s="2">
        <v>0.02</v>
      </c>
      <c r="J23" s="11">
        <f t="shared" si="2"/>
        <v>23.020513475755106</v>
      </c>
      <c r="K23">
        <f t="shared" si="3"/>
        <v>24.882871019323293</v>
      </c>
    </row>
    <row r="24" spans="1:15" x14ac:dyDescent="0.25">
      <c r="A24">
        <v>22</v>
      </c>
      <c r="B24" s="4">
        <v>25.77</v>
      </c>
      <c r="C24" s="4">
        <f t="shared" si="0"/>
        <v>3.2492110246642736</v>
      </c>
      <c r="D24" s="4">
        <v>0.05</v>
      </c>
      <c r="E24" s="5">
        <v>3.35</v>
      </c>
      <c r="F24" s="5">
        <v>0.01</v>
      </c>
      <c r="G24" s="4">
        <f t="shared" si="1"/>
        <v>2.6999999999999997</v>
      </c>
      <c r="H24" s="4"/>
      <c r="I24" s="2">
        <v>0.02</v>
      </c>
      <c r="J24" s="11">
        <f t="shared" si="2"/>
        <v>24.721348994135461</v>
      </c>
      <c r="K24">
        <f t="shared" si="3"/>
        <v>25.448390815217007</v>
      </c>
      <c r="L24" t="s">
        <v>10</v>
      </c>
    </row>
    <row r="25" spans="1:15" x14ac:dyDescent="0.25">
      <c r="A25">
        <v>23</v>
      </c>
      <c r="B25" s="7">
        <v>26.83</v>
      </c>
      <c r="C25" s="7">
        <f>LN(B25)</f>
        <v>3.2895206644375325</v>
      </c>
      <c r="D25" s="7">
        <v>0.05</v>
      </c>
      <c r="E25" s="8">
        <v>3.23</v>
      </c>
      <c r="F25" s="8">
        <v>0.01</v>
      </c>
      <c r="G25" s="7">
        <f t="shared" si="1"/>
        <v>2.82</v>
      </c>
      <c r="H25" s="7">
        <f>G25^2</f>
        <v>7.952399999999999</v>
      </c>
      <c r="I25" s="7">
        <v>0.02</v>
      </c>
      <c r="J25" s="11">
        <f t="shared" si="2"/>
        <v>28.509295409555918</v>
      </c>
      <c r="L25">
        <f>H25*$M$25+G25*$N$25+$O$25</f>
        <v>26.313750764262352</v>
      </c>
      <c r="M25">
        <f t="array" ref="M25:O27">LINEST(B25:B37,G25:H37,0,1)</f>
        <v>6.2383676982219018</v>
      </c>
      <c r="N25">
        <v>-8.2610796166941487</v>
      </c>
      <c r="O25">
        <v>0</v>
      </c>
    </row>
    <row r="26" spans="1:15" x14ac:dyDescent="0.25">
      <c r="A26">
        <v>24</v>
      </c>
      <c r="B26" s="7">
        <v>27.85</v>
      </c>
      <c r="C26" s="7">
        <f t="shared" ref="C26:C37" si="4">LN(B26)</f>
        <v>3.326832966373293</v>
      </c>
      <c r="D26" s="7">
        <v>0.05</v>
      </c>
      <c r="E26" s="8">
        <v>3.21</v>
      </c>
      <c r="F26" s="8">
        <v>0.01</v>
      </c>
      <c r="G26" s="7">
        <f t="shared" si="1"/>
        <v>2.84</v>
      </c>
      <c r="H26" s="7">
        <f t="shared" ref="H26:H54" si="5">G26^2</f>
        <v>8.0655999999999999</v>
      </c>
      <c r="I26" s="7">
        <v>0.02</v>
      </c>
      <c r="J26" s="11">
        <f t="shared" si="2"/>
        <v>29.194802200939986</v>
      </c>
      <c r="L26">
        <f t="shared" ref="L26:L37" si="6">H26*$M$25+G26*$N$25+$O$25</f>
        <v>26.854712395367191</v>
      </c>
      <c r="M26">
        <v>1.1204054650236577</v>
      </c>
      <c r="N26">
        <v>3.4343949858013474</v>
      </c>
      <c r="O26" t="e">
        <v>#N/A</v>
      </c>
    </row>
    <row r="27" spans="1:15" x14ac:dyDescent="0.25">
      <c r="A27">
        <v>25</v>
      </c>
      <c r="B27" s="7">
        <v>28.72</v>
      </c>
      <c r="C27" s="7">
        <f t="shared" si="4"/>
        <v>3.3575937441800234</v>
      </c>
      <c r="D27" s="7">
        <v>0.05</v>
      </c>
      <c r="E27" s="8">
        <v>3.19</v>
      </c>
      <c r="F27" s="8">
        <v>0.01</v>
      </c>
      <c r="G27" s="7">
        <f t="shared" si="1"/>
        <v>2.86</v>
      </c>
      <c r="H27" s="7">
        <f t="shared" si="5"/>
        <v>8.1795999999999989</v>
      </c>
      <c r="I27" s="7">
        <v>0.02</v>
      </c>
      <c r="J27" s="11">
        <f t="shared" si="2"/>
        <v>29.896792021956436</v>
      </c>
      <c r="L27">
        <f t="shared" si="6"/>
        <v>27.400664720630598</v>
      </c>
      <c r="M27">
        <v>0.99822636299614542</v>
      </c>
      <c r="N27">
        <v>1.5221652472197873</v>
      </c>
      <c r="O27" t="e">
        <v>#N/A</v>
      </c>
    </row>
    <row r="28" spans="1:15" x14ac:dyDescent="0.25">
      <c r="A28">
        <v>26</v>
      </c>
      <c r="B28" s="7">
        <v>29.75</v>
      </c>
      <c r="C28" s="7">
        <f t="shared" si="4"/>
        <v>3.3928291319916388</v>
      </c>
      <c r="D28" s="7">
        <v>0.05</v>
      </c>
      <c r="E28" s="8">
        <v>3.05</v>
      </c>
      <c r="F28" s="8">
        <v>0.01</v>
      </c>
      <c r="G28" s="7">
        <f t="shared" si="1"/>
        <v>3</v>
      </c>
      <c r="H28" s="7">
        <f t="shared" si="5"/>
        <v>9</v>
      </c>
      <c r="I28" s="7">
        <v>0.02</v>
      </c>
      <c r="J28" s="11">
        <f t="shared" si="2"/>
        <v>35.306767835797174</v>
      </c>
      <c r="L28">
        <f t="shared" si="6"/>
        <v>31.362070433914667</v>
      </c>
    </row>
    <row r="29" spans="1:15" x14ac:dyDescent="0.25">
      <c r="A29">
        <v>27</v>
      </c>
      <c r="B29" s="7">
        <v>30.8</v>
      </c>
      <c r="C29" s="7">
        <f t="shared" si="4"/>
        <v>3.427514689979529</v>
      </c>
      <c r="D29" s="7">
        <v>0.05</v>
      </c>
      <c r="E29" s="8">
        <v>3.01</v>
      </c>
      <c r="F29" s="8">
        <v>0.01</v>
      </c>
      <c r="G29" s="7">
        <f t="shared" si="1"/>
        <v>3.04</v>
      </c>
      <c r="H29" s="7">
        <f t="shared" si="5"/>
        <v>9.2416</v>
      </c>
      <c r="I29" s="7">
        <v>0.02</v>
      </c>
      <c r="J29" s="11">
        <f t="shared" si="2"/>
        <v>37.025085320085488</v>
      </c>
      <c r="L29">
        <f t="shared" si="6"/>
        <v>32.538816885137315</v>
      </c>
    </row>
    <row r="30" spans="1:15" x14ac:dyDescent="0.25">
      <c r="A30">
        <v>28</v>
      </c>
      <c r="B30" s="7">
        <v>31.85</v>
      </c>
      <c r="C30" s="7">
        <f t="shared" si="4"/>
        <v>3.4610373820181723</v>
      </c>
      <c r="D30" s="7">
        <v>0.05</v>
      </c>
      <c r="E30" s="8">
        <v>2.99</v>
      </c>
      <c r="F30" s="8">
        <v>0.01</v>
      </c>
      <c r="G30" s="7">
        <f t="shared" si="1"/>
        <v>3.0599999999999996</v>
      </c>
      <c r="H30" s="7">
        <f t="shared" si="5"/>
        <v>9.3635999999999981</v>
      </c>
      <c r="I30" s="7">
        <v>0.02</v>
      </c>
      <c r="J30" s="11">
        <f t="shared" si="2"/>
        <v>37.915354513830117</v>
      </c>
      <c r="L30">
        <f t="shared" si="6"/>
        <v>33.134676151986497</v>
      </c>
    </row>
    <row r="31" spans="1:15" x14ac:dyDescent="0.25">
      <c r="A31">
        <v>29</v>
      </c>
      <c r="B31" s="7">
        <v>32.89</v>
      </c>
      <c r="C31" s="7">
        <f t="shared" si="4"/>
        <v>3.4931686602009657</v>
      </c>
      <c r="D31" s="7">
        <v>0.05</v>
      </c>
      <c r="E31" s="8">
        <v>2.94</v>
      </c>
      <c r="F31" s="8">
        <v>0.01</v>
      </c>
      <c r="G31" s="7">
        <f t="shared" si="1"/>
        <v>3.11</v>
      </c>
      <c r="H31" s="7">
        <f t="shared" si="5"/>
        <v>9.6720999999999986</v>
      </c>
      <c r="I31" s="7">
        <v>0.02</v>
      </c>
      <c r="J31" s="11">
        <f t="shared" si="2"/>
        <v>40.235810470619199</v>
      </c>
      <c r="L31">
        <f t="shared" si="6"/>
        <v>34.646158606053248</v>
      </c>
    </row>
    <row r="32" spans="1:15" x14ac:dyDescent="0.25">
      <c r="A32">
        <v>30</v>
      </c>
      <c r="B32" s="7">
        <v>33.99</v>
      </c>
      <c r="C32" s="7">
        <f t="shared" si="4"/>
        <v>3.5260663637080247</v>
      </c>
      <c r="D32" s="7">
        <v>0.05</v>
      </c>
      <c r="E32" s="8">
        <v>2.93</v>
      </c>
      <c r="F32" s="8">
        <v>0.01</v>
      </c>
      <c r="G32" s="7">
        <f t="shared" si="1"/>
        <v>3.1199999999999997</v>
      </c>
      <c r="H32" s="7">
        <f t="shared" si="5"/>
        <v>9.7343999999999973</v>
      </c>
      <c r="I32" s="7">
        <v>0.02</v>
      </c>
      <c r="J32" s="11">
        <f t="shared" si="2"/>
        <v>40.716672638945909</v>
      </c>
      <c r="L32">
        <f t="shared" si="6"/>
        <v>34.952198117485523</v>
      </c>
    </row>
    <row r="33" spans="1:13" x14ac:dyDescent="0.25">
      <c r="A33">
        <v>31</v>
      </c>
      <c r="B33" s="7">
        <v>35.03</v>
      </c>
      <c r="C33" s="7">
        <f t="shared" si="4"/>
        <v>3.5562048372093953</v>
      </c>
      <c r="D33" s="7">
        <v>0.05</v>
      </c>
      <c r="E33" s="8">
        <v>2.91</v>
      </c>
      <c r="F33" s="8">
        <v>0.01</v>
      </c>
      <c r="G33" s="7">
        <f t="shared" si="1"/>
        <v>3.1399999999999997</v>
      </c>
      <c r="H33" s="7">
        <f t="shared" si="5"/>
        <v>9.8595999999999986</v>
      </c>
      <c r="I33" s="7">
        <v>0.02</v>
      </c>
      <c r="J33" s="11">
        <f t="shared" si="2"/>
        <v>41.695706151194841</v>
      </c>
      <c r="L33">
        <f t="shared" si="6"/>
        <v>35.568020160969027</v>
      </c>
    </row>
    <row r="34" spans="1:13" x14ac:dyDescent="0.25">
      <c r="A34">
        <v>32</v>
      </c>
      <c r="B34" s="7">
        <v>36.130000000000003</v>
      </c>
      <c r="C34" s="7">
        <f t="shared" si="4"/>
        <v>3.5871235451595491</v>
      </c>
      <c r="D34" s="7">
        <v>0.05</v>
      </c>
      <c r="E34" s="8">
        <v>2.89</v>
      </c>
      <c r="F34" s="8">
        <v>0.01</v>
      </c>
      <c r="G34" s="7">
        <f t="shared" si="1"/>
        <v>3.1599999999999997</v>
      </c>
      <c r="H34" s="7">
        <f t="shared" si="5"/>
        <v>9.985599999999998</v>
      </c>
      <c r="I34" s="7">
        <v>0.02</v>
      </c>
      <c r="J34" s="11">
        <f t="shared" si="2"/>
        <v>42.698280551143633</v>
      </c>
      <c r="L34">
        <f t="shared" si="6"/>
        <v>36.188832898611103</v>
      </c>
    </row>
    <row r="35" spans="1:13" x14ac:dyDescent="0.25">
      <c r="A35">
        <v>33</v>
      </c>
      <c r="B35" s="7">
        <v>37.24</v>
      </c>
      <c r="C35" s="7">
        <f t="shared" si="4"/>
        <v>3.6173834524088662</v>
      </c>
      <c r="D35" s="7">
        <v>0.05</v>
      </c>
      <c r="E35" s="8">
        <v>2.87</v>
      </c>
      <c r="F35" s="8">
        <v>0.01</v>
      </c>
      <c r="G35" s="7">
        <v>3.17</v>
      </c>
      <c r="H35" s="7">
        <f t="shared" si="5"/>
        <v>10.0489</v>
      </c>
      <c r="I35" s="7">
        <v>0.02</v>
      </c>
      <c r="J35" s="11">
        <f t="shared" si="2"/>
        <v>43.208571944046966</v>
      </c>
      <c r="L35">
        <f t="shared" si="6"/>
        <v>36.501110777741616</v>
      </c>
    </row>
    <row r="36" spans="1:13" x14ac:dyDescent="0.25">
      <c r="A36">
        <v>34</v>
      </c>
      <c r="B36" s="7">
        <v>38.43</v>
      </c>
      <c r="C36" s="7">
        <f t="shared" si="4"/>
        <v>3.6488384045767526</v>
      </c>
      <c r="D36" s="7">
        <v>0.05</v>
      </c>
      <c r="E36" s="8">
        <v>2.88</v>
      </c>
      <c r="F36" s="8">
        <v>0.01</v>
      </c>
      <c r="G36" s="7">
        <v>3.18</v>
      </c>
      <c r="H36" s="7">
        <f t="shared" si="5"/>
        <v>10.112400000000001</v>
      </c>
      <c r="I36" s="7">
        <v>0.02</v>
      </c>
      <c r="J36" s="11">
        <f t="shared" si="2"/>
        <v>43.72496188008386</v>
      </c>
      <c r="L36">
        <f t="shared" si="6"/>
        <v>36.814636330411773</v>
      </c>
    </row>
    <row r="37" spans="1:13" x14ac:dyDescent="0.25">
      <c r="A37">
        <v>35</v>
      </c>
      <c r="B37" s="9">
        <v>39.6</v>
      </c>
      <c r="C37" s="7">
        <f t="shared" si="4"/>
        <v>3.6788291182604347</v>
      </c>
      <c r="D37" s="9">
        <v>0.05</v>
      </c>
      <c r="E37" s="8">
        <v>2.87</v>
      </c>
      <c r="F37" s="8">
        <v>0.01</v>
      </c>
      <c r="G37" s="7">
        <f t="shared" si="1"/>
        <v>3.1799999999999997</v>
      </c>
      <c r="H37" s="7">
        <f t="shared" si="5"/>
        <v>10.112399999999997</v>
      </c>
      <c r="I37" s="7">
        <v>0.02</v>
      </c>
      <c r="J37" s="11">
        <f t="shared" si="2"/>
        <v>43.724961880083839</v>
      </c>
      <c r="L37">
        <f t="shared" si="6"/>
        <v>36.814636330411751</v>
      </c>
    </row>
    <row r="38" spans="1:13" x14ac:dyDescent="0.25">
      <c r="A38" s="3">
        <v>2</v>
      </c>
      <c r="B38" s="3">
        <f>27.1+A38*9.8</f>
        <v>46.7</v>
      </c>
      <c r="C38" s="3">
        <f>LN(B38)</f>
        <v>3.8437441646748516</v>
      </c>
      <c r="D38" s="3"/>
      <c r="E38" s="10">
        <v>2.62</v>
      </c>
      <c r="F38" s="3"/>
      <c r="G38" s="7">
        <f t="shared" si="1"/>
        <v>3.4299999999999997</v>
      </c>
      <c r="H38" s="7">
        <f t="shared" si="5"/>
        <v>11.764899999999997</v>
      </c>
      <c r="I38" s="3"/>
      <c r="J38" s="11">
        <f t="shared" si="2"/>
        <v>58.846088829532363</v>
      </c>
      <c r="L38" s="3"/>
      <c r="M38" s="3"/>
    </row>
    <row r="39" spans="1:13" x14ac:dyDescent="0.25">
      <c r="A39" s="3">
        <v>3</v>
      </c>
      <c r="B39" s="3">
        <f t="shared" ref="B39:B53" si="7">27.1+A39*9.8</f>
        <v>56.5</v>
      </c>
      <c r="C39" s="3">
        <f t="shared" ref="C39:C53" si="8">LN(B39)</f>
        <v>4.0342406381523954</v>
      </c>
      <c r="D39" s="3"/>
      <c r="E39" s="10">
        <v>2.48</v>
      </c>
      <c r="F39" s="3"/>
      <c r="G39" s="7">
        <f t="shared" si="1"/>
        <v>3.57</v>
      </c>
      <c r="H39" s="7">
        <f t="shared" si="5"/>
        <v>12.744899999999999</v>
      </c>
      <c r="I39" s="3"/>
      <c r="J39" s="11">
        <f t="shared" si="2"/>
        <v>69.494586403221589</v>
      </c>
      <c r="K39" s="3"/>
      <c r="L39" s="3"/>
    </row>
    <row r="40" spans="1:13" x14ac:dyDescent="0.25">
      <c r="A40" s="3">
        <v>4</v>
      </c>
      <c r="B40" s="3">
        <f t="shared" si="7"/>
        <v>66.300000000000011</v>
      </c>
      <c r="C40" s="3">
        <f t="shared" si="8"/>
        <v>4.1941898971918166</v>
      </c>
      <c r="D40" s="3"/>
      <c r="E40" s="10">
        <v>2.2599999999999998</v>
      </c>
      <c r="F40" s="3"/>
      <c r="G40" s="7">
        <f t="shared" si="1"/>
        <v>3.79</v>
      </c>
      <c r="H40" s="7">
        <f t="shared" si="5"/>
        <v>14.364100000000001</v>
      </c>
      <c r="I40" s="3"/>
      <c r="J40" s="11">
        <f t="shared" si="2"/>
        <v>90.252773837437047</v>
      </c>
      <c r="K40" s="3"/>
      <c r="L40" s="3"/>
    </row>
    <row r="41" spans="1:13" x14ac:dyDescent="0.25">
      <c r="A41" s="3">
        <v>5</v>
      </c>
      <c r="B41" s="3">
        <f t="shared" si="7"/>
        <v>76.099999999999994</v>
      </c>
      <c r="C41" s="3">
        <f t="shared" si="8"/>
        <v>4.3320482648676402</v>
      </c>
      <c r="D41" s="3"/>
      <c r="E41" s="10">
        <v>2.1</v>
      </c>
      <c r="F41" s="3"/>
      <c r="G41" s="7">
        <f t="shared" si="1"/>
        <v>3.9499999999999997</v>
      </c>
      <c r="H41" s="7">
        <f t="shared" si="5"/>
        <v>15.602499999999997</v>
      </c>
      <c r="I41" s="3"/>
      <c r="J41" s="11">
        <f t="shared" si="2"/>
        <v>109.14729651131189</v>
      </c>
      <c r="K41" s="3"/>
      <c r="L41" s="3"/>
    </row>
    <row r="42" spans="1:13" x14ac:dyDescent="0.25">
      <c r="A42" s="3">
        <v>6</v>
      </c>
      <c r="B42" s="3">
        <f t="shared" si="7"/>
        <v>85.9</v>
      </c>
      <c r="C42" s="3">
        <f t="shared" si="8"/>
        <v>4.4531838289902099</v>
      </c>
      <c r="D42" s="3"/>
      <c r="E42" s="10">
        <v>1.96</v>
      </c>
      <c r="F42" s="3"/>
      <c r="G42" s="7">
        <f t="shared" si="1"/>
        <v>4.09</v>
      </c>
      <c r="H42" s="7">
        <f t="shared" si="5"/>
        <v>16.728099999999998</v>
      </c>
      <c r="I42" s="3"/>
      <c r="J42" s="11">
        <f t="shared" si="2"/>
        <v>128.89805217227521</v>
      </c>
      <c r="K42" s="3"/>
      <c r="L42" s="3"/>
    </row>
    <row r="43" spans="1:13" x14ac:dyDescent="0.25">
      <c r="A43" s="3">
        <v>7</v>
      </c>
      <c r="B43" s="3">
        <f t="shared" si="7"/>
        <v>95.700000000000017</v>
      </c>
      <c r="C43" s="3">
        <f t="shared" si="8"/>
        <v>4.5612182984589085</v>
      </c>
      <c r="D43" s="3"/>
      <c r="E43" s="10">
        <v>1.82</v>
      </c>
      <c r="F43" s="3"/>
      <c r="G43" s="7">
        <f t="shared" si="1"/>
        <v>4.2299999999999995</v>
      </c>
      <c r="H43" s="7">
        <f t="shared" si="5"/>
        <v>17.892899999999997</v>
      </c>
      <c r="I43" s="3"/>
      <c r="J43" s="11">
        <f t="shared" si="2"/>
        <v>152.22280702192811</v>
      </c>
      <c r="K43" s="3"/>
      <c r="L43" s="3"/>
    </row>
    <row r="44" spans="1:13" x14ac:dyDescent="0.25">
      <c r="A44" s="3">
        <v>8</v>
      </c>
      <c r="B44" s="3">
        <f t="shared" si="7"/>
        <v>105.5</v>
      </c>
      <c r="C44" s="3">
        <f t="shared" si="8"/>
        <v>4.6587109529161213</v>
      </c>
      <c r="D44" s="3"/>
      <c r="E44" s="10">
        <v>1.74</v>
      </c>
      <c r="F44" s="3"/>
      <c r="G44" s="7">
        <f t="shared" si="1"/>
        <v>4.3099999999999996</v>
      </c>
      <c r="H44" s="7">
        <f t="shared" si="5"/>
        <v>18.576099999999997</v>
      </c>
      <c r="I44" s="3"/>
      <c r="J44" s="11">
        <f t="shared" si="2"/>
        <v>167.40018687630064</v>
      </c>
      <c r="K44" s="3"/>
      <c r="L44" s="3"/>
    </row>
    <row r="45" spans="1:13" x14ac:dyDescent="0.25">
      <c r="A45" s="3">
        <v>9</v>
      </c>
      <c r="B45" s="3">
        <f t="shared" si="7"/>
        <v>115.30000000000001</v>
      </c>
      <c r="C45" s="3">
        <f t="shared" si="8"/>
        <v>4.747537427275013</v>
      </c>
      <c r="D45" s="3"/>
      <c r="E45" s="10">
        <v>1.68</v>
      </c>
      <c r="F45" s="3"/>
      <c r="G45" s="7">
        <f t="shared" si="1"/>
        <v>4.37</v>
      </c>
      <c r="H45" s="7">
        <f t="shared" si="5"/>
        <v>19.096900000000002</v>
      </c>
      <c r="I45" s="3"/>
      <c r="J45" s="11">
        <f t="shared" si="2"/>
        <v>179.76829430025478</v>
      </c>
      <c r="K45" s="3"/>
      <c r="L45" s="3"/>
    </row>
    <row r="46" spans="1:13" x14ac:dyDescent="0.25">
      <c r="A46" s="3">
        <v>10</v>
      </c>
      <c r="B46" s="3">
        <f t="shared" si="7"/>
        <v>125.1</v>
      </c>
      <c r="C46" s="3">
        <f t="shared" si="8"/>
        <v>4.8291134174728656</v>
      </c>
      <c r="D46" s="3"/>
      <c r="E46" s="10">
        <v>1.62</v>
      </c>
      <c r="F46" s="3"/>
      <c r="G46" s="7">
        <f t="shared" si="1"/>
        <v>4.43</v>
      </c>
      <c r="H46" s="7">
        <f t="shared" si="5"/>
        <v>19.624899999999997</v>
      </c>
      <c r="I46" s="3"/>
      <c r="J46" s="11">
        <f t="shared" si="2"/>
        <v>193.05020047261462</v>
      </c>
      <c r="K46" s="3"/>
      <c r="L46" s="3"/>
    </row>
    <row r="47" spans="1:13" x14ac:dyDescent="0.25">
      <c r="A47" s="3">
        <v>11</v>
      </c>
      <c r="B47" s="3">
        <f t="shared" si="7"/>
        <v>134.9</v>
      </c>
      <c r="C47" s="3">
        <f t="shared" si="8"/>
        <v>4.9045337632137098</v>
      </c>
      <c r="D47" s="3"/>
      <c r="E47" s="10">
        <v>1.62</v>
      </c>
      <c r="F47" s="3"/>
      <c r="G47" s="7">
        <f t="shared" si="1"/>
        <v>4.43</v>
      </c>
      <c r="H47" s="7">
        <f t="shared" si="5"/>
        <v>19.624899999999997</v>
      </c>
      <c r="I47" s="3"/>
      <c r="J47" s="11">
        <f t="shared" si="2"/>
        <v>193.05020047261462</v>
      </c>
      <c r="K47" s="3"/>
      <c r="L47" s="3"/>
    </row>
    <row r="48" spans="1:13" x14ac:dyDescent="0.25">
      <c r="A48" s="3">
        <v>12</v>
      </c>
      <c r="B48" s="3">
        <f t="shared" si="7"/>
        <v>144.70000000000002</v>
      </c>
      <c r="C48" s="3">
        <f t="shared" si="8"/>
        <v>4.974662633637438</v>
      </c>
      <c r="D48" s="3"/>
      <c r="E48" s="10">
        <v>1.6</v>
      </c>
      <c r="F48" s="3"/>
      <c r="G48" s="7">
        <f t="shared" si="1"/>
        <v>4.4499999999999993</v>
      </c>
      <c r="H48" s="7">
        <f t="shared" si="5"/>
        <v>19.802499999999995</v>
      </c>
      <c r="I48" s="3"/>
      <c r="J48" s="11">
        <f t="shared" si="2"/>
        <v>197.69209784681885</v>
      </c>
      <c r="K48" s="3"/>
      <c r="L48" s="3"/>
    </row>
    <row r="49" spans="1:12" x14ac:dyDescent="0.25">
      <c r="A49" s="3">
        <v>13</v>
      </c>
      <c r="B49" s="3">
        <f t="shared" si="7"/>
        <v>154.5</v>
      </c>
      <c r="C49" s="3">
        <f t="shared" si="8"/>
        <v>5.0401940963378005</v>
      </c>
      <c r="D49" s="3"/>
      <c r="E49" s="10">
        <v>1.58</v>
      </c>
      <c r="F49" s="3"/>
      <c r="G49" s="7">
        <f t="shared" si="1"/>
        <v>4.47</v>
      </c>
      <c r="H49" s="7">
        <f t="shared" si="5"/>
        <v>19.980899999999998</v>
      </c>
      <c r="I49" s="3"/>
      <c r="J49" s="11">
        <f t="shared" si="2"/>
        <v>202.445609770917</v>
      </c>
      <c r="K49" s="3"/>
      <c r="L49" s="3"/>
    </row>
    <row r="50" spans="1:12" x14ac:dyDescent="0.25">
      <c r="A50" s="3">
        <v>15</v>
      </c>
      <c r="B50" s="3">
        <f t="shared" si="7"/>
        <v>174.1</v>
      </c>
      <c r="C50" s="3">
        <f t="shared" si="8"/>
        <v>5.159629846774143</v>
      </c>
      <c r="D50" s="3"/>
      <c r="E50" s="10">
        <v>1.48</v>
      </c>
      <c r="F50" s="3"/>
      <c r="G50" s="7">
        <f t="shared" si="1"/>
        <v>4.57</v>
      </c>
      <c r="H50" s="7">
        <f t="shared" si="5"/>
        <v>20.884900000000002</v>
      </c>
      <c r="I50" s="3"/>
      <c r="J50" s="11">
        <f t="shared" si="2"/>
        <v>227.98361120935655</v>
      </c>
      <c r="K50" s="3"/>
      <c r="L50" s="3"/>
    </row>
    <row r="51" spans="1:12" x14ac:dyDescent="0.25">
      <c r="A51" s="3">
        <v>16</v>
      </c>
      <c r="B51" s="3">
        <f t="shared" si="7"/>
        <v>183.9</v>
      </c>
      <c r="C51" s="3">
        <f t="shared" si="8"/>
        <v>5.2143921316102757</v>
      </c>
      <c r="D51" s="3"/>
      <c r="E51" s="10">
        <v>1.44</v>
      </c>
      <c r="F51" s="3"/>
      <c r="G51" s="7">
        <f t="shared" si="1"/>
        <v>4.6099999999999994</v>
      </c>
      <c r="H51" s="7">
        <f t="shared" si="5"/>
        <v>21.252099999999995</v>
      </c>
      <c r="I51" s="3"/>
      <c r="J51" s="11">
        <f t="shared" si="2"/>
        <v>239.07916736714856</v>
      </c>
      <c r="K51" s="3"/>
      <c r="L51" s="3"/>
    </row>
    <row r="52" spans="1:12" x14ac:dyDescent="0.25">
      <c r="A52" s="3">
        <v>62.5</v>
      </c>
      <c r="B52" s="3">
        <f t="shared" si="7"/>
        <v>639.6</v>
      </c>
      <c r="C52" s="3">
        <f t="shared" si="8"/>
        <v>6.4608429809597991</v>
      </c>
      <c r="D52" s="3"/>
      <c r="E52" s="10">
        <v>0.84</v>
      </c>
      <c r="F52" s="3"/>
      <c r="G52" s="7">
        <f t="shared" si="1"/>
        <v>5.21</v>
      </c>
      <c r="H52" s="7">
        <f t="shared" si="5"/>
        <v>27.144099999999998</v>
      </c>
      <c r="I52" s="3"/>
      <c r="J52" s="11">
        <f t="shared" si="2"/>
        <v>487.65572488344418</v>
      </c>
      <c r="K52" s="3"/>
      <c r="L52" s="3"/>
    </row>
    <row r="53" spans="1:12" x14ac:dyDescent="0.25">
      <c r="A53" s="3">
        <v>87</v>
      </c>
      <c r="B53" s="3">
        <f t="shared" si="7"/>
        <v>879.7</v>
      </c>
      <c r="C53" s="3">
        <f t="shared" si="8"/>
        <v>6.7795809402586293</v>
      </c>
      <c r="D53" s="3"/>
      <c r="E53" s="10">
        <v>0.7</v>
      </c>
      <c r="F53" s="3"/>
      <c r="G53" s="7">
        <f t="shared" si="1"/>
        <v>5.35</v>
      </c>
      <c r="H53" s="7">
        <f t="shared" si="5"/>
        <v>28.622499999999995</v>
      </c>
      <c r="I53" s="3"/>
      <c r="J53" s="11">
        <f t="shared" si="2"/>
        <v>575.89949616040519</v>
      </c>
      <c r="K53" s="3"/>
      <c r="L53" s="3"/>
    </row>
    <row r="54" spans="1:12" x14ac:dyDescent="0.25">
      <c r="A54" s="3"/>
      <c r="B54" s="3"/>
      <c r="C54" s="3"/>
      <c r="D54" s="3"/>
      <c r="E54" s="10">
        <v>0.2</v>
      </c>
      <c r="F54" s="3"/>
      <c r="G54" s="12">
        <f t="shared" si="1"/>
        <v>5.85</v>
      </c>
      <c r="H54" s="12">
        <f t="shared" si="5"/>
        <v>34.222499999999997</v>
      </c>
      <c r="I54" s="3"/>
      <c r="J54" s="3">
        <f t="shared" si="2"/>
        <v>1043.0929870358927</v>
      </c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dcterms:created xsi:type="dcterms:W3CDTF">2016-10-12T19:34:09Z</dcterms:created>
  <dcterms:modified xsi:type="dcterms:W3CDTF">2016-10-17T15:46:28Z</dcterms:modified>
</cp:coreProperties>
</file>