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 activeTab="1"/>
  </bookViews>
  <sheets>
    <sheet name="T de mayor" sheetId="1" r:id="rId1"/>
    <sheet name="balanza de comprobacion" sheetId="3" r:id="rId2"/>
    <sheet name="BALANCE GENERAL" sheetId="5" r:id="rId3"/>
  </sheets>
  <definedNames>
    <definedName name="_xlnm.Print_Area" localSheetId="2">'BALANCE GENERAL'!$A$1:$G$38</definedName>
    <definedName name="_xlnm.Print_Area" localSheetId="1">'balanza de comprobacion'!$A$1:$D$35</definedName>
    <definedName name="_xlnm.Print_Titles" localSheetId="2">'BALANCE GENERAL'!$7:$7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C22" i="5" l="1"/>
  <c r="C34" i="5"/>
  <c r="F65" i="1"/>
  <c r="G64" i="1"/>
  <c r="F64" i="1"/>
  <c r="O68" i="1"/>
  <c r="D25" i="3"/>
  <c r="B79" i="1"/>
  <c r="C15" i="3" s="1"/>
  <c r="F36" i="1"/>
  <c r="C13" i="3" s="1"/>
  <c r="C64" i="1"/>
  <c r="B64" i="1"/>
  <c r="F10" i="1"/>
  <c r="G10" i="1"/>
  <c r="N51" i="1"/>
  <c r="J51" i="1"/>
  <c r="C22" i="1"/>
  <c r="D20" i="3" s="1"/>
  <c r="B10" i="1"/>
  <c r="C8" i="3" s="1"/>
  <c r="C36" i="5" l="1"/>
  <c r="B65" i="1"/>
  <c r="C12" i="3" s="1"/>
  <c r="F11" i="1"/>
  <c r="C9" i="3" s="1"/>
  <c r="J10" i="1"/>
  <c r="K10" i="1"/>
  <c r="N10" i="1"/>
  <c r="C19" i="3" s="1"/>
  <c r="O10" i="1"/>
  <c r="B22" i="1"/>
  <c r="F22" i="1"/>
  <c r="C17" i="3" s="1"/>
  <c r="G22" i="1"/>
  <c r="J22" i="1"/>
  <c r="K22" i="1"/>
  <c r="D18" i="3" s="1"/>
  <c r="N22" i="1"/>
  <c r="C21" i="3" s="1"/>
  <c r="O22" i="1"/>
  <c r="J23" i="1"/>
  <c r="B36" i="1"/>
  <c r="D22" i="3" s="1"/>
  <c r="C36" i="1"/>
  <c r="J36" i="1"/>
  <c r="K36" i="1"/>
  <c r="D14" i="3" s="1"/>
  <c r="N36" i="1"/>
  <c r="C11" i="3" s="1"/>
  <c r="B51" i="1"/>
  <c r="C16" i="3" s="1"/>
  <c r="J64" i="1"/>
  <c r="C7" i="3" s="1"/>
  <c r="N68" i="1"/>
  <c r="F51" i="1"/>
  <c r="G51" i="1"/>
  <c r="F52" i="1" s="1"/>
  <c r="D26" i="3" s="1"/>
  <c r="D35" i="3" s="1"/>
  <c r="N69" i="1" l="1"/>
  <c r="C6" i="3" s="1"/>
  <c r="J11" i="1"/>
  <c r="C10" i="3" s="1"/>
  <c r="C37" i="1"/>
  <c r="J37" i="1"/>
  <c r="C35" i="3" l="1"/>
  <c r="F16" i="5"/>
  <c r="F21" i="5"/>
  <c r="F34" i="5"/>
  <c r="F23" i="5" l="1"/>
  <c r="F36" i="5" s="1"/>
</calcChain>
</file>

<file path=xl/sharedStrings.xml><?xml version="1.0" encoding="utf-8"?>
<sst xmlns="http://schemas.openxmlformats.org/spreadsheetml/2006/main" count="103" uniqueCount="70">
  <si>
    <t>CAPITAL SOCIAL</t>
  </si>
  <si>
    <t>LIBRO DE MAYOR</t>
  </si>
  <si>
    <t>ACTIVOS CIRCULANTES</t>
  </si>
  <si>
    <t>  </t>
  </si>
  <si>
    <t>ACTIVOS</t>
  </si>
  <si>
    <t>DEBE</t>
  </si>
  <si>
    <t>HABER</t>
  </si>
  <si>
    <t>BANCO</t>
  </si>
  <si>
    <t>MERCANCIAS</t>
  </si>
  <si>
    <t>PASIVOS</t>
  </si>
  <si>
    <t>CAPITAL CONTABLE</t>
  </si>
  <si>
    <t xml:space="preserve">SUMAS IGUALES </t>
  </si>
  <si>
    <t>BALANZA DE COMPROBACION</t>
  </si>
  <si>
    <t>Prof Rrodriguez Flores Eduardo</t>
  </si>
  <si>
    <t>Vo.Bo.</t>
  </si>
  <si>
    <t>Elaboró</t>
  </si>
  <si>
    <t xml:space="preserve">TOTAL CAPITAL + PASIVOS </t>
  </si>
  <si>
    <t>TOTAL ACTIVOS</t>
  </si>
  <si>
    <t>TOTAL CAPITAL CONTABLE</t>
  </si>
  <si>
    <t xml:space="preserve">TOTAL ACTIVOS NO CIRCULANTES </t>
  </si>
  <si>
    <t>.</t>
  </si>
  <si>
    <t xml:space="preserve">CAPITAL CONTABLE </t>
  </si>
  <si>
    <t>TOTAL PASIVOS</t>
  </si>
  <si>
    <t xml:space="preserve">TOTAL PASIVOS NO CIRCULANTES </t>
  </si>
  <si>
    <t xml:space="preserve"> </t>
  </si>
  <si>
    <t xml:space="preserve">ACTIVOS NO CIRCULANTES </t>
  </si>
  <si>
    <t xml:space="preserve">PASIVOS NO CIRCULANTES </t>
  </si>
  <si>
    <t>TOTAL PASIVO CIRCULANTES</t>
  </si>
  <si>
    <t>PASIVOS CIRCULANTES</t>
  </si>
  <si>
    <t>M.N. /00</t>
  </si>
  <si>
    <t>IVA ACREDITADO</t>
  </si>
  <si>
    <t>PROVEEDOR</t>
  </si>
  <si>
    <t>EQUIPO DE COMPUTO</t>
  </si>
  <si>
    <t>DEUDORES</t>
  </si>
  <si>
    <t>CLIENTES</t>
  </si>
  <si>
    <t>REPARTO</t>
  </si>
  <si>
    <t xml:space="preserve">        </t>
  </si>
  <si>
    <t>IVA  POR ACREDITAR</t>
  </si>
  <si>
    <t xml:space="preserve">Balance general O ESTADO DE CITUACION FINANCIERA </t>
  </si>
  <si>
    <t>CAJA</t>
  </si>
  <si>
    <t>BANCOS</t>
  </si>
  <si>
    <t>ALMACEN</t>
  </si>
  <si>
    <t>EQUIPO DE REPARTO</t>
  </si>
  <si>
    <t>DEPRECIACION ACUMULADA</t>
  </si>
  <si>
    <t xml:space="preserve">EQUIPO DE OFICINA </t>
  </si>
  <si>
    <t>DEPRECIACION  EQ. DE REPARTO</t>
  </si>
  <si>
    <t>DEPRECIACION  EQ.OFICINA</t>
  </si>
  <si>
    <t>DEPRECIACION EQ. COMPUTO</t>
  </si>
  <si>
    <t>GASTOS DE ORGANIZACIÓN</t>
  </si>
  <si>
    <t>AMORTIZACION GASTOS DE ORG.</t>
  </si>
  <si>
    <t>SEGUROS POR ANTICIPADO</t>
  </si>
  <si>
    <t>PROVEEDORES</t>
  </si>
  <si>
    <t>ACREEDORES</t>
  </si>
  <si>
    <t xml:space="preserve">IMPUESTOS POR PAGAR </t>
  </si>
  <si>
    <t>GASTOS DE INSTALACION</t>
  </si>
  <si>
    <t xml:space="preserve">DOCUMENTOS POR PAGAR </t>
  </si>
  <si>
    <t xml:space="preserve">GASTOS DE ORGANIZACIÓN </t>
  </si>
  <si>
    <t xml:space="preserve">SEGURO </t>
  </si>
  <si>
    <t>OFICINA</t>
  </si>
  <si>
    <t>AMORTIZACIÓN GASTOS ORG.</t>
  </si>
  <si>
    <t>RESULTADO DEL EJERCICIO ANTERIOR</t>
  </si>
  <si>
    <t>IVA POR ACREDITAR</t>
  </si>
  <si>
    <t>IVA POR PAGAR</t>
  </si>
  <si>
    <t>SEGURO</t>
  </si>
  <si>
    <t>TOTAL ACTIVOS CIRCULANTES</t>
  </si>
  <si>
    <t>DOCUMENTOS POR PAGAR</t>
  </si>
  <si>
    <t xml:space="preserve">RESULTADO DEL EJERCICIO </t>
  </si>
  <si>
    <t>"COMECIALIZADORA UNIVERSAL SA</t>
  </si>
  <si>
    <t>31 ENERO AL 28 FEBRERO DE 2017</t>
  </si>
  <si>
    <t>ROJAS ALVARADO LUIS 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</si>
</sst>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#,##0"/>
    <numFmt numFmtId="165" formatCode="#,##0.00\ &quot;€&quot;;[Red]\-#,##0.00\ &quot;€&quot;"/>
    <numFmt numFmtId="166" formatCode="#,##0.00\ &quot;€&quot;"/>
    <numFmt numFmtId="167" formatCode="&quot;$&quot;#,##0.00"/>
    <numFmt numFmtId="168" formatCode="[$$-80A]#,##0.00;\-[$$-80A]#,##0.00"/>
    <numFmt numFmtId="169" formatCode="#,##0.000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outline/>
      <shadow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condense/>
      <extend/>
      <outline/>
      <shadow/>
      <sz val="1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name val="Calibri"/>
      <family val="2"/>
      <scheme val="minor"/>
    </font>
    <font>
      <sz val="20"/>
      <color theme="3"/>
      <name val="Calibri"/>
      <family val="2"/>
      <scheme val="minor"/>
    </font>
    <font>
      <b/>
      <sz val="8"/>
      <name val="Calibri"/>
      <family val="2"/>
      <scheme val="minor"/>
    </font>
    <font>
      <sz val="24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ck">
        <color theme="3" tint="0.499984740745262"/>
      </top>
      <bottom/>
      <diagonal/>
    </border>
    <border>
      <left/>
      <right/>
      <top/>
      <bottom style="thick">
        <color theme="3" tint="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6" fillId="0" borderId="0">
      <alignment vertical="center"/>
    </xf>
    <xf numFmtId="0" fontId="11" fillId="0" borderId="0" applyNumberFormat="0" applyFill="0" applyBorder="0" applyProtection="0">
      <alignment vertical="center"/>
    </xf>
    <xf numFmtId="44" fontId="6" fillId="0" borderId="0" applyFont="0" applyFill="0" applyBorder="0" applyAlignment="0" applyProtection="0"/>
    <xf numFmtId="0" fontId="15" fillId="0" borderId="0" applyNumberFormat="0" applyFill="0" applyProtection="0">
      <alignment vertical="center"/>
    </xf>
    <xf numFmtId="0" fontId="17" fillId="0" borderId="0" applyNumberFormat="0" applyFill="0" applyBorder="0" applyProtection="0">
      <alignment vertical="center"/>
    </xf>
  </cellStyleXfs>
  <cellXfs count="134">
    <xf numFmtId="0" fontId="0" fillId="0" borderId="0" xfId="0"/>
    <xf numFmtId="0" fontId="0" fillId="0" borderId="0" xfId="0" applyBorder="1" applyAlignment="1">
      <alignment horizontal="center"/>
    </xf>
    <xf numFmtId="42" fontId="0" fillId="0" borderId="0" xfId="0" applyNumberFormat="1" applyBorder="1"/>
    <xf numFmtId="164" fontId="0" fillId="0" borderId="0" xfId="0" applyNumberFormat="1" applyBorder="1"/>
    <xf numFmtId="0" fontId="2" fillId="0" borderId="0" xfId="0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164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6" fillId="0" borderId="0" xfId="2" applyFont="1">
      <alignment vertical="center"/>
    </xf>
    <xf numFmtId="0" fontId="6" fillId="0" borderId="0" xfId="2" applyFont="1" applyBorder="1">
      <alignment vertical="center"/>
    </xf>
    <xf numFmtId="0" fontId="6" fillId="0" borderId="0" xfId="2" applyFont="1" applyBorder="1" applyAlignment="1">
      <alignment vertical="center"/>
    </xf>
    <xf numFmtId="0" fontId="10" fillId="0" borderId="0" xfId="2" applyFont="1" applyBorder="1">
      <alignment vertical="center"/>
    </xf>
    <xf numFmtId="0" fontId="6" fillId="0" borderId="8" xfId="2" applyFont="1" applyBorder="1" applyAlignment="1">
      <alignment vertical="center"/>
    </xf>
    <xf numFmtId="0" fontId="12" fillId="0" borderId="1" xfId="3" applyFont="1" applyBorder="1" applyAlignment="1">
      <alignment vertical="center"/>
    </xf>
    <xf numFmtId="0" fontId="6" fillId="0" borderId="0" xfId="2" applyFont="1" applyFill="1" applyBorder="1" applyAlignment="1">
      <alignment horizontal="left" vertical="center" wrapText="1" indent="2"/>
    </xf>
    <xf numFmtId="0" fontId="6" fillId="0" borderId="0" xfId="2" applyFont="1" applyAlignment="1">
      <alignment vertical="center"/>
    </xf>
    <xf numFmtId="0" fontId="4" fillId="0" borderId="0" xfId="2" applyFont="1" applyFill="1" applyBorder="1" applyAlignment="1">
      <alignment horizontal="left" vertical="center" indent="2"/>
    </xf>
    <xf numFmtId="0" fontId="13" fillId="0" borderId="0" xfId="2" applyFont="1" applyBorder="1">
      <alignment vertical="center"/>
    </xf>
    <xf numFmtId="0" fontId="6" fillId="0" borderId="8" xfId="2" applyFont="1" applyBorder="1">
      <alignment vertical="center"/>
    </xf>
    <xf numFmtId="0" fontId="14" fillId="0" borderId="0" xfId="2" applyFont="1" applyFill="1" applyBorder="1" applyAlignment="1">
      <alignment horizontal="left" vertical="center" wrapText="1" indent="2"/>
    </xf>
    <xf numFmtId="0" fontId="13" fillId="0" borderId="0" xfId="2" applyFont="1" applyBorder="1" applyAlignment="1">
      <alignment vertical="center"/>
    </xf>
    <xf numFmtId="166" fontId="5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Protection="1">
      <alignment vertical="center"/>
      <protection locked="0"/>
    </xf>
    <xf numFmtId="0" fontId="7" fillId="0" borderId="0" xfId="2" applyFont="1" applyFill="1" applyBorder="1" applyAlignment="1" applyProtection="1">
      <alignment horizontal="left" vertical="center" wrapText="1" indent="2"/>
      <protection locked="0"/>
    </xf>
    <xf numFmtId="0" fontId="13" fillId="0" borderId="0" xfId="2" applyFont="1" applyBorder="1" applyProtection="1">
      <alignment vertical="center"/>
      <protection locked="0"/>
    </xf>
    <xf numFmtId="0" fontId="6" fillId="0" borderId="0" xfId="2" applyFont="1" applyFill="1" applyBorder="1" applyAlignment="1" applyProtection="1">
      <alignment horizontal="left" vertical="center" wrapText="1" indent="2"/>
      <protection locked="0"/>
    </xf>
    <xf numFmtId="0" fontId="4" fillId="0" borderId="0" xfId="2" applyFont="1" applyFill="1" applyBorder="1" applyAlignment="1">
      <alignment horizontal="left" vertical="center" wrapText="1" indent="2"/>
    </xf>
    <xf numFmtId="165" fontId="5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Alignment="1"/>
    <xf numFmtId="0" fontId="15" fillId="0" borderId="8" xfId="5" applyBorder="1" applyAlignment="1"/>
    <xf numFmtId="0" fontId="15" fillId="0" borderId="0" xfId="5" applyAlignment="1"/>
    <xf numFmtId="0" fontId="16" fillId="0" borderId="0" xfId="2" applyFont="1" applyBorder="1" applyAlignment="1"/>
    <xf numFmtId="0" fontId="15" fillId="0" borderId="0" xfId="5" applyAlignment="1">
      <alignment wrapText="1"/>
    </xf>
    <xf numFmtId="0" fontId="17" fillId="0" borderId="0" xfId="6" applyBorder="1" applyAlignment="1"/>
    <xf numFmtId="0" fontId="17" fillId="0" borderId="9" xfId="6" applyBorder="1" applyAlignment="1"/>
    <xf numFmtId="0" fontId="17" fillId="0" borderId="1" xfId="6" applyBorder="1" applyAlignment="1">
      <alignment wrapText="1"/>
    </xf>
    <xf numFmtId="0" fontId="18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42" fontId="2" fillId="0" borderId="0" xfId="0" applyNumberFormat="1" applyFont="1" applyBorder="1" applyAlignment="1">
      <alignment horizontal="right"/>
    </xf>
    <xf numFmtId="0" fontId="6" fillId="0" borderId="0" xfId="2" applyFont="1" applyAlignment="1">
      <alignment horizontal="left" vertical="center" wrapText="1" indent="2"/>
    </xf>
    <xf numFmtId="0" fontId="7" fillId="0" borderId="0" xfId="0" applyNumberFormat="1" applyFont="1" applyFill="1" applyBorder="1" applyAlignment="1" applyProtection="1">
      <alignment horizontal="left" vertical="center" wrapText="1" indent="2"/>
      <protection locked="0"/>
    </xf>
    <xf numFmtId="164" fontId="0" fillId="0" borderId="12" xfId="0" applyNumberFormat="1" applyBorder="1"/>
    <xf numFmtId="42" fontId="0" fillId="0" borderId="13" xfId="0" applyNumberFormat="1" applyBorder="1"/>
    <xf numFmtId="42" fontId="0" fillId="0" borderId="14" xfId="0" applyNumberFormat="1" applyBorder="1"/>
    <xf numFmtId="42" fontId="0" fillId="0" borderId="15" xfId="0" applyNumberFormat="1" applyBorder="1"/>
    <xf numFmtId="42" fontId="0" fillId="0" borderId="16" xfId="0" applyNumberFormat="1" applyBorder="1"/>
    <xf numFmtId="42" fontId="0" fillId="0" borderId="17" xfId="0" applyNumberFormat="1" applyBorder="1"/>
    <xf numFmtId="42" fontId="0" fillId="0" borderId="18" xfId="0" applyNumberFormat="1" applyBorder="1"/>
    <xf numFmtId="42" fontId="0" fillId="0" borderId="19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21" xfId="0" applyNumberFormat="1" applyBorder="1"/>
    <xf numFmtId="0" fontId="2" fillId="0" borderId="0" xfId="0" applyNumberFormat="1" applyFont="1" applyBorder="1" applyAlignment="1">
      <alignment horizontal="right"/>
    </xf>
    <xf numFmtId="164" fontId="0" fillId="0" borderId="17" xfId="0" applyNumberFormat="1" applyBorder="1"/>
    <xf numFmtId="167" fontId="0" fillId="0" borderId="20" xfId="0" applyNumberFormat="1" applyBorder="1"/>
    <xf numFmtId="167" fontId="0" fillId="0" borderId="15" xfId="0" applyNumberFormat="1" applyBorder="1"/>
    <xf numFmtId="167" fontId="0" fillId="0" borderId="16" xfId="0" applyNumberFormat="1" applyBorder="1"/>
    <xf numFmtId="167" fontId="0" fillId="0" borderId="19" xfId="0" applyNumberFormat="1" applyBorder="1"/>
    <xf numFmtId="167" fontId="0" fillId="0" borderId="18" xfId="0" applyNumberFormat="1" applyBorder="1"/>
    <xf numFmtId="167" fontId="0" fillId="0" borderId="17" xfId="0" applyNumberFormat="1" applyBorder="1"/>
    <xf numFmtId="167" fontId="0" fillId="0" borderId="4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167" fontId="0" fillId="2" borderId="4" xfId="0" applyNumberFormat="1" applyFont="1" applyFill="1" applyBorder="1" applyAlignment="1">
      <alignment horizontal="center"/>
    </xf>
    <xf numFmtId="167" fontId="0" fillId="2" borderId="5" xfId="0" applyNumberFormat="1" applyFont="1" applyFill="1" applyBorder="1" applyAlignment="1">
      <alignment horizontal="center"/>
    </xf>
    <xf numFmtId="167" fontId="0" fillId="0" borderId="0" xfId="0" applyNumberFormat="1" applyBorder="1"/>
    <xf numFmtId="164" fontId="0" fillId="0" borderId="23" xfId="0" applyNumberFormat="1" applyBorder="1"/>
    <xf numFmtId="167" fontId="0" fillId="0" borderId="22" xfId="0" applyNumberFormat="1" applyBorder="1"/>
    <xf numFmtId="168" fontId="0" fillId="0" borderId="0" xfId="4" applyNumberFormat="1" applyFont="1" applyFill="1" applyBorder="1" applyAlignment="1">
      <alignment horizontal="right" vertical="center"/>
    </xf>
    <xf numFmtId="168" fontId="11" fillId="0" borderId="1" xfId="3" applyNumberFormat="1" applyBorder="1" applyAlignme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168" fontId="1" fillId="0" borderId="0" xfId="0" applyNumberFormat="1" applyFont="1" applyFill="1" applyBorder="1" applyAlignment="1">
      <alignment horizontal="right" vertical="center"/>
    </xf>
    <xf numFmtId="168" fontId="6" fillId="0" borderId="0" xfId="1" applyNumberFormat="1" applyFont="1" applyAlignment="1">
      <alignment vertical="center"/>
    </xf>
    <xf numFmtId="168" fontId="8" fillId="0" borderId="0" xfId="0" applyNumberFormat="1" applyFont="1" applyFill="1" applyBorder="1" applyAlignment="1" applyProtection="1">
      <alignment horizontal="right" vertical="center"/>
      <protection locked="0"/>
    </xf>
    <xf numFmtId="168" fontId="0" fillId="0" borderId="0" xfId="4" applyNumberFormat="1" applyFont="1" applyFill="1" applyBorder="1" applyAlignment="1" applyProtection="1">
      <alignment horizontal="right" vertical="center"/>
      <protection locked="0"/>
    </xf>
    <xf numFmtId="169" fontId="5" fillId="0" borderId="0" xfId="2" applyNumberFormat="1" applyFont="1" applyFill="1" applyBorder="1" applyAlignment="1">
      <alignment horizontal="left" vertical="center"/>
    </xf>
    <xf numFmtId="168" fontId="5" fillId="0" borderId="0" xfId="1" applyNumberFormat="1" applyFont="1" applyFill="1" applyBorder="1" applyAlignment="1">
      <alignment horizontal="left" vertical="center" wrapText="1"/>
    </xf>
    <xf numFmtId="166" fontId="0" fillId="0" borderId="0" xfId="4" applyNumberFormat="1" applyFont="1" applyFill="1" applyBorder="1" applyAlignment="1">
      <alignment horizontal="right" vertical="center"/>
    </xf>
    <xf numFmtId="166" fontId="6" fillId="0" borderId="0" xfId="2" applyNumberFormat="1" applyFont="1">
      <alignment vertical="center"/>
    </xf>
    <xf numFmtId="0" fontId="4" fillId="0" borderId="0" xfId="2" applyNumberFormat="1" applyFont="1" applyBorder="1" applyAlignment="1">
      <alignment horizontal="left" vertical="center" indent="2"/>
    </xf>
    <xf numFmtId="168" fontId="0" fillId="0" borderId="24" xfId="4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26" xfId="0" applyFont="1" applyFill="1" applyBorder="1"/>
    <xf numFmtId="166" fontId="0" fillId="0" borderId="0" xfId="1" applyNumberFormat="1" applyFont="1" applyFill="1" applyBorder="1" applyAlignment="1">
      <alignment horizontal="right" vertical="center"/>
    </xf>
    <xf numFmtId="0" fontId="14" fillId="0" borderId="0" xfId="0" applyNumberFormat="1" applyFont="1" applyFill="1" applyBorder="1" applyAlignment="1" applyProtection="1">
      <alignment horizontal="left" vertical="center" wrapText="1" indent="2"/>
    </xf>
    <xf numFmtId="0" fontId="6" fillId="0" borderId="0" xfId="2" applyFont="1" applyFill="1" applyBorder="1" applyAlignment="1">
      <alignment horizontal="left" vertical="center" indent="2"/>
    </xf>
    <xf numFmtId="168" fontId="0" fillId="0" borderId="0" xfId="4" applyNumberFormat="1" applyFont="1" applyFill="1" applyAlignment="1">
      <alignment horizontal="right" vertical="center"/>
    </xf>
    <xf numFmtId="168" fontId="0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42" fontId="2" fillId="0" borderId="0" xfId="0" applyNumberFormat="1" applyFont="1" applyFill="1" applyBorder="1" applyAlignment="1">
      <alignment horizontal="right"/>
    </xf>
    <xf numFmtId="0" fontId="0" fillId="0" borderId="0" xfId="0" applyFill="1"/>
    <xf numFmtId="0" fontId="2" fillId="0" borderId="0" xfId="0" applyFont="1" applyFill="1"/>
    <xf numFmtId="0" fontId="2" fillId="0" borderId="0" xfId="0" applyNumberFormat="1" applyFont="1" applyFill="1" applyBorder="1" applyAlignment="1">
      <alignment horizontal="left"/>
    </xf>
    <xf numFmtId="164" fontId="0" fillId="0" borderId="27" xfId="0" applyNumberFormat="1" applyBorder="1"/>
    <xf numFmtId="167" fontId="0" fillId="0" borderId="0" xfId="0" applyNumberFormat="1"/>
    <xf numFmtId="167" fontId="0" fillId="0" borderId="13" xfId="0" applyNumberFormat="1" applyBorder="1"/>
    <xf numFmtId="164" fontId="0" fillId="0" borderId="0" xfId="0" applyNumberFormat="1"/>
    <xf numFmtId="0" fontId="6" fillId="0" borderId="0" xfId="2" applyFont="1" applyFill="1" applyBorder="1" applyAlignment="1">
      <alignment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4" borderId="10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9" fillId="0" borderId="0" xfId="2" applyFont="1" applyAlignment="1">
      <alignment horizontal="center" vertical="center" wrapText="1"/>
    </xf>
    <xf numFmtId="0" fontId="13" fillId="0" borderId="0" xfId="2" applyFont="1" applyBorder="1" applyAlignment="1">
      <alignment horizontal="center" wrapText="1"/>
    </xf>
  </cellXfs>
  <cellStyles count="7">
    <cellStyle name="Encabezado 4 2" xfId="3"/>
    <cellStyle name="Moneda" xfId="1" builtinId="4"/>
    <cellStyle name="Moneda 2" xfId="4"/>
    <cellStyle name="Normal" xfId="0" builtinId="0"/>
    <cellStyle name="Normal 2" xfId="2"/>
    <cellStyle name="Título 2 2" xfId="5"/>
    <cellStyle name="Título 3 2" xfId="6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1"/>
        <color theme="1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numFmt numFmtId="168" formatCode="[$$-80A]#,##0.00;\-[$$-80A]#,##0.0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0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  <protection locked="0" hidden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lor theme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Balance sheet table" pivot="0" count="2">
      <tableStyleElement type="wholeTable" dxfId="37"/>
      <tableStyleElement type="totalRow" dxfId="36"/>
    </tableStyle>
    <tableStyle name="MySqlDefault" pivot="0" table="0" count="2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blActivosActuales" displayName="tblActivosActuales" ref="B9:C22" totalsRowShown="0" headerRowDxfId="33" dataDxfId="32" totalsRowDxfId="31">
  <autoFilter ref="B9:C22">
    <filterColumn colId="0" hiddenButton="1"/>
    <filterColumn colId="1" hiddenButton="1"/>
  </autoFilter>
  <tableColumns count="2">
    <tableColumn id="1" name="ACTIVOS CIRCULANTES" dataDxfId="30" totalsRowDxfId="29"/>
    <tableColumn id="2" name="  " dataDxfId="28" totalsRowDxfId="27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Activos actuales" altTextSummary="Valores de las inversiones y activos actuales."/>
    </ext>
  </extLst>
</table>
</file>

<file path=xl/tables/table2.xml><?xml version="1.0" encoding="utf-8"?>
<table xmlns="http://schemas.openxmlformats.org/spreadsheetml/2006/main" id="5" name="tblOtrosActivos" displayName="tblOtrosActivos" ref="B24:C34" totalsRowCount="1" headerRowDxfId="26" dataDxfId="25" totalsRowDxfId="24">
  <autoFilter ref="B24:C33">
    <filterColumn colId="0" hiddenButton="1"/>
    <filterColumn colId="1" hiddenButton="1"/>
  </autoFilter>
  <tableColumns count="2">
    <tableColumn id="1" name="ACTIVOS NO CIRCULANTES " totalsRowLabel="TOTAL ACTIVOS NO CIRCULANTES " dataDxfId="23" totalsRowDxfId="22"/>
    <tableColumn id="2" name=" " totalsRowFunction="sum" dataDxfId="21" totalsRowDxfId="20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s activos" altTextSummary="Valores de otras inversiones y activos."/>
    </ext>
  </extLst>
</table>
</file>

<file path=xl/tables/table3.xml><?xml version="1.0" encoding="utf-8"?>
<table xmlns="http://schemas.openxmlformats.org/spreadsheetml/2006/main" id="6" name="tblPasivoactual" displayName="tblPasivoactual" ref="E9:F16" totalsRowCount="1" headerRowDxfId="19" dataDxfId="18" totalsRowDxfId="17">
  <autoFilter ref="E9:F15">
    <filterColumn colId="0" hiddenButton="1"/>
    <filterColumn colId="1" hiddenButton="1"/>
  </autoFilter>
  <tableColumns count="2">
    <tableColumn id="1" name="PASIVOS CIRCULANTES" totalsRowLabel="TOTAL PASIVO CIRCULANTES" dataDxfId="16" totalsRowDxfId="15"/>
    <tableColumn id="2" name="  " totalsRowFunction="sum" dataDxfId="14" totalsRowDxfId="13" dataCellStyle="Moneda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Pasivo actual" altTextSummary="Valores de las deudas y del pasivo actuales."/>
    </ext>
  </extLst>
</table>
</file>

<file path=xl/tables/table4.xml><?xml version="1.0" encoding="utf-8"?>
<table xmlns="http://schemas.openxmlformats.org/spreadsheetml/2006/main" id="7" name="tblOtrosPasivo" displayName="tblOtrosPasivo" ref="E18:F21" totalsRowCount="1" headerRowDxfId="12" dataDxfId="11" totalsRowDxfId="10">
  <autoFilter ref="E18:F20">
    <filterColumn colId="0" hiddenButton="1"/>
    <filterColumn colId="1" hiddenButton="1"/>
  </autoFilter>
  <tableColumns count="2">
    <tableColumn id="1" name="PASIVOS NO CIRCULANTES " totalsRowLabel="TOTAL PASIVOS NO CIRCULANTES " dataDxfId="9" totalsRowDxfId="8" dataCellStyle="Normal 2"/>
    <tableColumn id="2" name=" " totalsRowFunction="sum" dataDxfId="7" totalsRowDxfId="6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 pasivo" altTextSummary="Valores de las otras deudas y del pasivo."/>
    </ext>
  </extLst>
</table>
</file>

<file path=xl/tables/table5.xml><?xml version="1.0" encoding="utf-8"?>
<table xmlns="http://schemas.openxmlformats.org/spreadsheetml/2006/main" id="8" name="Tabla7" displayName="Tabla7" ref="E28:F34" totalsRowCount="1" headerRowDxfId="5" dataDxfId="4">
  <autoFilter ref="E28:F33"/>
  <tableColumns count="2">
    <tableColumn id="1" name="CAPITAL CONTABLE " totalsRowLabel="TOTAL CAPITAL CONTABLE" dataDxfId="3" totalsRowDxfId="2"/>
    <tableColumn id="2" name="." totalsRowFunction="sum" dataDxfId="1" totalsRowDxfId="0" dataCellStyle="Moneda 2"/>
  </tableColumns>
  <tableStyleInfo name="Balance sheet ta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0"/>
  <sheetViews>
    <sheetView topLeftCell="A52" zoomScale="80" zoomScaleNormal="80" workbookViewId="0">
      <selection activeCell="X1" sqref="X1"/>
    </sheetView>
  </sheetViews>
  <sheetFormatPr baseColWidth="10" defaultRowHeight="15" x14ac:dyDescent="0.25"/>
  <cols>
    <col min="1" max="1" width="3.42578125" customWidth="1"/>
    <col min="2" max="2" width="14.42578125" customWidth="1"/>
    <col min="3" max="3" width="15.28515625" customWidth="1"/>
    <col min="4" max="5" width="4.5703125" customWidth="1"/>
    <col min="6" max="7" width="14.7109375" customWidth="1"/>
    <col min="8" max="9" width="4.5703125" customWidth="1"/>
    <col min="10" max="11" width="15.5703125" customWidth="1"/>
    <col min="12" max="13" width="4.5703125" customWidth="1"/>
    <col min="14" max="14" width="17.140625" customWidth="1"/>
    <col min="15" max="15" width="12.85546875" customWidth="1"/>
    <col min="16" max="16" width="4.5703125" customWidth="1"/>
    <col min="17" max="17" width="11.42578125" customWidth="1"/>
    <col min="20" max="20" width="3.7109375" customWidth="1"/>
  </cols>
  <sheetData>
    <row r="2" spans="1:17" ht="34.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</row>
    <row r="4" spans="1:17" ht="15.75" thickBot="1" x14ac:dyDescent="0.3">
      <c r="B4" s="113" t="s">
        <v>34</v>
      </c>
      <c r="C4" s="114"/>
      <c r="D4" s="1"/>
      <c r="E4" s="5"/>
      <c r="F4" s="113" t="s">
        <v>33</v>
      </c>
      <c r="G4" s="114"/>
      <c r="H4" s="103"/>
      <c r="I4" s="104"/>
      <c r="J4" s="113" t="s">
        <v>41</v>
      </c>
      <c r="K4" s="114"/>
      <c r="L4" s="103"/>
      <c r="M4" s="104"/>
      <c r="N4" s="113" t="s">
        <v>42</v>
      </c>
      <c r="O4" s="114"/>
      <c r="P4" s="105"/>
      <c r="Q4" s="105"/>
    </row>
    <row r="5" spans="1:17" x14ac:dyDescent="0.25">
      <c r="B5" s="52">
        <v>30000</v>
      </c>
      <c r="C5" s="53"/>
      <c r="D5" s="4"/>
      <c r="E5" s="68"/>
      <c r="F5" s="64">
        <v>1500</v>
      </c>
      <c r="G5" s="60">
        <v>1000</v>
      </c>
      <c r="H5" s="4">
        <v>4</v>
      </c>
      <c r="I5" s="68"/>
      <c r="J5" s="52">
        <v>50000</v>
      </c>
      <c r="K5" s="60"/>
      <c r="L5" s="4"/>
      <c r="M5" s="68"/>
      <c r="N5" s="64">
        <v>100000</v>
      </c>
      <c r="O5" s="60"/>
      <c r="P5" s="4"/>
    </row>
    <row r="6" spans="1:17" x14ac:dyDescent="0.25">
      <c r="A6" s="5"/>
      <c r="B6" s="52"/>
      <c r="C6" s="54"/>
      <c r="D6" s="4"/>
      <c r="E6" s="68">
        <v>10</v>
      </c>
      <c r="F6" s="65">
        <v>5000</v>
      </c>
      <c r="G6" s="61"/>
      <c r="H6" s="4"/>
      <c r="I6" s="68">
        <v>2</v>
      </c>
      <c r="J6" s="52">
        <v>145000</v>
      </c>
      <c r="K6" s="61"/>
      <c r="L6" s="4"/>
      <c r="M6" s="68">
        <v>9</v>
      </c>
      <c r="N6" s="65">
        <v>22000</v>
      </c>
      <c r="O6" s="61"/>
      <c r="P6" s="4"/>
    </row>
    <row r="7" spans="1:17" x14ac:dyDescent="0.25">
      <c r="A7" s="5"/>
      <c r="B7" s="52"/>
      <c r="C7" s="54"/>
      <c r="D7" s="4"/>
      <c r="E7" s="68"/>
      <c r="F7" s="65"/>
      <c r="G7" s="61"/>
      <c r="H7" s="4"/>
      <c r="I7" s="68"/>
      <c r="J7" s="52"/>
      <c r="K7" s="61"/>
      <c r="L7" s="4"/>
      <c r="M7" s="68"/>
      <c r="N7" s="65"/>
      <c r="O7" s="61"/>
      <c r="P7" s="4"/>
    </row>
    <row r="8" spans="1:17" x14ac:dyDescent="0.25">
      <c r="A8" s="5"/>
      <c r="B8" s="55"/>
      <c r="C8" s="54"/>
      <c r="D8" s="4"/>
      <c r="E8" s="68"/>
      <c r="F8" s="71"/>
      <c r="G8" s="61"/>
      <c r="H8" s="4"/>
      <c r="I8" s="68"/>
      <c r="J8" s="52"/>
      <c r="K8" s="61"/>
      <c r="L8" s="4"/>
      <c r="M8" s="68"/>
      <c r="N8" s="65"/>
      <c r="O8" s="61"/>
      <c r="P8" s="4"/>
    </row>
    <row r="9" spans="1:17" x14ac:dyDescent="0.25">
      <c r="A9" s="5"/>
      <c r="B9" s="55"/>
      <c r="C9" s="54"/>
      <c r="D9" s="4"/>
      <c r="E9" s="68"/>
      <c r="F9" s="65"/>
      <c r="G9" s="61"/>
      <c r="H9" s="4"/>
      <c r="I9" s="68"/>
      <c r="J9" s="52"/>
      <c r="K9" s="61"/>
      <c r="L9" s="4"/>
      <c r="M9" s="68"/>
      <c r="N9" s="65"/>
      <c r="O9" s="61"/>
      <c r="P9" s="4"/>
    </row>
    <row r="10" spans="1:17" x14ac:dyDescent="0.25">
      <c r="A10" s="5"/>
      <c r="B10" s="66">
        <f>SUM(B5:B9)</f>
        <v>30000</v>
      </c>
      <c r="C10" s="57"/>
      <c r="D10" s="2"/>
      <c r="E10" s="68"/>
      <c r="F10" s="52">
        <f>SUM(F5:F9)</f>
        <v>6500</v>
      </c>
      <c r="G10" s="108">
        <f>SUM(G5:G9)</f>
        <v>1000</v>
      </c>
      <c r="H10" s="3"/>
      <c r="I10" s="49"/>
      <c r="J10" s="66">
        <f>SUM(J5:J9)</f>
        <v>195000</v>
      </c>
      <c r="K10" s="57">
        <f>SUM(K5:K9)</f>
        <v>0</v>
      </c>
      <c r="L10" s="4"/>
      <c r="M10" s="49"/>
      <c r="N10" s="66">
        <f>SUM(N5:N9)</f>
        <v>122000</v>
      </c>
      <c r="O10" s="57">
        <f>SUM(O5:O9)</f>
        <v>0</v>
      </c>
      <c r="P10" s="4"/>
    </row>
    <row r="11" spans="1:17" x14ac:dyDescent="0.25">
      <c r="B11" s="58"/>
      <c r="C11" s="59"/>
      <c r="D11" s="2"/>
      <c r="E11" s="5"/>
      <c r="F11" s="82">
        <f>F10-G10</f>
        <v>5500</v>
      </c>
      <c r="G11" s="81"/>
      <c r="H11" s="3"/>
      <c r="J11" s="62">
        <f>(J10-K10)</f>
        <v>195000</v>
      </c>
      <c r="K11" s="63"/>
      <c r="L11" s="4"/>
      <c r="M11" s="5"/>
      <c r="N11" s="62"/>
      <c r="O11" s="63"/>
      <c r="P11" s="4"/>
    </row>
    <row r="12" spans="1:17" x14ac:dyDescent="0.25">
      <c r="E12" s="5"/>
      <c r="F12" s="3"/>
      <c r="M12" s="5"/>
    </row>
    <row r="13" spans="1:17" x14ac:dyDescent="0.25">
      <c r="E13" s="5"/>
      <c r="F13" s="3"/>
      <c r="M13" s="5"/>
    </row>
    <row r="14" spans="1:17" x14ac:dyDescent="0.25">
      <c r="E14" s="5"/>
      <c r="F14" s="3"/>
      <c r="M14" s="5"/>
    </row>
    <row r="15" spans="1:17" x14ac:dyDescent="0.25">
      <c r="E15" s="77"/>
      <c r="M15" s="5"/>
    </row>
    <row r="16" spans="1:17" ht="15.75" customHeight="1" thickBot="1" x14ac:dyDescent="0.3">
      <c r="A16" s="104"/>
      <c r="B16" s="116" t="s">
        <v>45</v>
      </c>
      <c r="C16" s="117"/>
      <c r="D16" s="103"/>
      <c r="E16" s="105"/>
      <c r="F16" s="113" t="s">
        <v>44</v>
      </c>
      <c r="G16" s="114"/>
      <c r="H16" s="103"/>
      <c r="I16" s="105"/>
      <c r="J16" s="118" t="s">
        <v>46</v>
      </c>
      <c r="K16" s="119"/>
      <c r="L16" s="103"/>
      <c r="M16" s="106"/>
      <c r="N16" s="113" t="s">
        <v>32</v>
      </c>
      <c r="O16" s="114"/>
      <c r="P16" s="105"/>
      <c r="Q16" s="105"/>
    </row>
    <row r="17" spans="1:19" x14ac:dyDescent="0.25">
      <c r="A17" s="68"/>
      <c r="B17" s="64"/>
      <c r="C17" s="60">
        <v>25000</v>
      </c>
      <c r="D17" s="4"/>
      <c r="E17" s="5"/>
      <c r="F17" s="64">
        <v>40000</v>
      </c>
      <c r="G17" s="60"/>
      <c r="H17" s="4"/>
      <c r="I17" s="68"/>
      <c r="J17" s="64"/>
      <c r="K17" s="60">
        <v>4000</v>
      </c>
      <c r="L17" s="4"/>
      <c r="M17" s="68"/>
      <c r="N17" s="64">
        <v>10000</v>
      </c>
      <c r="O17" s="60"/>
      <c r="P17" s="4"/>
    </row>
    <row r="18" spans="1:19" x14ac:dyDescent="0.25">
      <c r="A18" s="68"/>
      <c r="B18" s="65"/>
      <c r="C18" s="61"/>
      <c r="D18" s="4"/>
      <c r="E18" s="5"/>
      <c r="F18" s="71"/>
      <c r="G18" s="61"/>
      <c r="H18" s="4"/>
      <c r="I18" s="68"/>
      <c r="J18" s="65"/>
      <c r="K18" s="61"/>
      <c r="L18" s="4"/>
      <c r="M18" s="68">
        <v>7</v>
      </c>
      <c r="N18" s="65">
        <v>34000</v>
      </c>
      <c r="O18" s="61"/>
      <c r="P18" s="4"/>
    </row>
    <row r="19" spans="1:19" x14ac:dyDescent="0.25">
      <c r="A19" s="68"/>
      <c r="B19" s="65"/>
      <c r="C19" s="61"/>
      <c r="D19" s="4"/>
      <c r="E19" s="5"/>
      <c r="F19" s="65"/>
      <c r="G19" s="61"/>
      <c r="H19" s="4"/>
      <c r="I19" s="68"/>
      <c r="J19" s="65"/>
      <c r="K19" s="61"/>
      <c r="L19" s="4"/>
      <c r="M19" s="68"/>
      <c r="N19" s="65"/>
      <c r="O19" s="61"/>
      <c r="P19" s="4"/>
    </row>
    <row r="20" spans="1:19" x14ac:dyDescent="0.25">
      <c r="A20" s="68"/>
      <c r="B20" s="65"/>
      <c r="C20" s="61"/>
      <c r="D20" s="4"/>
      <c r="E20" s="5"/>
      <c r="F20" s="65"/>
      <c r="G20" s="61"/>
      <c r="H20" s="4"/>
      <c r="I20" s="68"/>
      <c r="J20" s="65"/>
      <c r="K20" s="61"/>
      <c r="L20" s="4"/>
      <c r="M20" s="68"/>
      <c r="N20" s="65"/>
      <c r="O20" s="61"/>
      <c r="P20" s="4"/>
    </row>
    <row r="21" spans="1:19" x14ac:dyDescent="0.25">
      <c r="A21" s="68"/>
      <c r="B21" s="65"/>
      <c r="C21" s="61"/>
      <c r="D21" s="4"/>
      <c r="E21" s="5"/>
      <c r="F21" s="65"/>
      <c r="G21" s="61"/>
      <c r="H21" s="4"/>
      <c r="I21" s="68"/>
      <c r="J21" s="65"/>
      <c r="K21" s="61"/>
      <c r="L21" s="4"/>
      <c r="M21" s="68"/>
      <c r="N21" s="65"/>
      <c r="O21" s="61"/>
      <c r="P21" s="4"/>
    </row>
    <row r="22" spans="1:19" x14ac:dyDescent="0.25">
      <c r="A22" s="49"/>
      <c r="B22" s="66">
        <f t="shared" ref="B22" si="0">SUM(B17:B21)</f>
        <v>0</v>
      </c>
      <c r="C22" s="67">
        <f>SUM(C17:C21)</f>
        <v>25000</v>
      </c>
      <c r="D22" s="3"/>
      <c r="E22" s="68"/>
      <c r="F22" s="72">
        <f>SUM(F17:F21)</f>
        <v>40000</v>
      </c>
      <c r="G22" s="75">
        <f>SUM(G17:G21)</f>
        <v>0</v>
      </c>
      <c r="H22" s="4"/>
      <c r="J22" s="56">
        <f>SUM(J17:J21)</f>
        <v>0</v>
      </c>
      <c r="K22" s="57">
        <f>SUM(K17:K21)</f>
        <v>4000</v>
      </c>
      <c r="L22" s="3"/>
      <c r="M22" s="5"/>
      <c r="N22" s="56">
        <f>SUM(N17:N21)</f>
        <v>44000</v>
      </c>
      <c r="O22" s="57">
        <f>SUM(O17:O21)</f>
        <v>0</v>
      </c>
    </row>
    <row r="23" spans="1:19" x14ac:dyDescent="0.25">
      <c r="A23" s="5"/>
      <c r="B23" s="62"/>
      <c r="C23" s="63"/>
      <c r="D23" s="3"/>
      <c r="E23" s="68"/>
      <c r="F23" s="62"/>
      <c r="G23" s="73"/>
      <c r="H23" s="5"/>
      <c r="J23" s="62">
        <f>SUM(J17:J19)</f>
        <v>0</v>
      </c>
      <c r="K23" s="63"/>
      <c r="L23" s="3"/>
      <c r="M23" s="5"/>
      <c r="N23" s="62"/>
      <c r="O23" s="63"/>
    </row>
    <row r="24" spans="1:19" x14ac:dyDescent="0.25">
      <c r="F24" s="3"/>
      <c r="G24" s="80"/>
      <c r="H24" s="5"/>
      <c r="M24" s="5"/>
    </row>
    <row r="25" spans="1:19" x14ac:dyDescent="0.25">
      <c r="F25" s="3"/>
      <c r="G25" s="80"/>
      <c r="H25" s="5"/>
      <c r="M25" s="5"/>
    </row>
    <row r="26" spans="1:19" x14ac:dyDescent="0.25">
      <c r="F26" s="3"/>
      <c r="G26" s="80"/>
      <c r="H26" s="5"/>
      <c r="M26" s="5"/>
    </row>
    <row r="27" spans="1:19" x14ac:dyDescent="0.25">
      <c r="F27" s="3"/>
      <c r="G27" s="80"/>
      <c r="H27" s="5"/>
      <c r="M27" s="5"/>
    </row>
    <row r="28" spans="1:19" x14ac:dyDescent="0.25">
      <c r="F28" s="3"/>
      <c r="G28" s="80"/>
      <c r="M28" s="5"/>
    </row>
    <row r="29" spans="1:19" x14ac:dyDescent="0.25">
      <c r="F29" s="3"/>
      <c r="G29" s="80"/>
      <c r="H29" s="1"/>
      <c r="M29" s="5"/>
    </row>
    <row r="30" spans="1:19" ht="15.75" thickBot="1" x14ac:dyDescent="0.3">
      <c r="A30" s="105"/>
      <c r="B30" s="118" t="s">
        <v>47</v>
      </c>
      <c r="C30" s="119"/>
      <c r="D30" s="103"/>
      <c r="E30" s="105"/>
      <c r="F30" s="122" t="s">
        <v>48</v>
      </c>
      <c r="G30" s="123"/>
      <c r="H30" s="103"/>
      <c r="I30" s="106"/>
      <c r="J30" s="118" t="s">
        <v>49</v>
      </c>
      <c r="K30" s="119"/>
      <c r="L30" s="105"/>
      <c r="M30" s="106"/>
      <c r="N30" s="113" t="s">
        <v>30</v>
      </c>
      <c r="O30" s="114"/>
      <c r="P30" s="105"/>
      <c r="Q30" s="105"/>
      <c r="S30" s="105"/>
    </row>
    <row r="31" spans="1:19" x14ac:dyDescent="0.25">
      <c r="A31" s="68"/>
      <c r="B31" s="64">
        <v>5000</v>
      </c>
      <c r="C31" s="60"/>
      <c r="D31" s="4"/>
      <c r="F31" s="71">
        <v>1000</v>
      </c>
      <c r="G31" s="61"/>
      <c r="H31" s="1"/>
      <c r="I31" s="68"/>
      <c r="J31" s="64"/>
      <c r="K31" s="60">
        <v>500</v>
      </c>
      <c r="L31" s="4"/>
      <c r="M31" s="68">
        <v>2</v>
      </c>
      <c r="N31" s="64">
        <v>23200</v>
      </c>
      <c r="O31" s="60"/>
      <c r="P31" s="4"/>
    </row>
    <row r="32" spans="1:19" x14ac:dyDescent="0.25">
      <c r="A32" s="68"/>
      <c r="B32" s="65"/>
      <c r="C32" s="61"/>
      <c r="D32" s="4"/>
      <c r="E32" s="68"/>
      <c r="F32" s="65"/>
      <c r="G32" s="61"/>
      <c r="H32" s="4"/>
      <c r="I32" s="68"/>
      <c r="J32" s="65"/>
      <c r="K32" s="61"/>
      <c r="L32" s="4"/>
      <c r="M32" s="68"/>
      <c r="N32" s="65"/>
      <c r="O32" s="61"/>
      <c r="P32" s="4"/>
    </row>
    <row r="33" spans="1:16" x14ac:dyDescent="0.25">
      <c r="A33" s="68"/>
      <c r="B33" s="65"/>
      <c r="C33" s="61"/>
      <c r="D33" s="4"/>
      <c r="E33" s="68"/>
      <c r="F33" s="65"/>
      <c r="G33" s="61"/>
      <c r="H33" s="4"/>
      <c r="I33" s="68"/>
      <c r="J33" s="65"/>
      <c r="K33" s="61"/>
      <c r="L33" s="4"/>
      <c r="M33" s="68"/>
      <c r="N33" s="65"/>
      <c r="O33" s="61"/>
      <c r="P33" s="4"/>
    </row>
    <row r="34" spans="1:16" x14ac:dyDescent="0.25">
      <c r="A34" s="68"/>
      <c r="B34" s="65"/>
      <c r="C34" s="61"/>
      <c r="D34" s="4"/>
      <c r="E34" s="68"/>
      <c r="F34" s="65"/>
      <c r="G34" s="61"/>
      <c r="H34" s="4"/>
      <c r="I34" s="68"/>
      <c r="J34" s="65"/>
      <c r="K34" s="61"/>
      <c r="L34" s="4"/>
      <c r="M34" s="68"/>
      <c r="N34" s="65"/>
      <c r="O34" s="61"/>
      <c r="P34" s="4"/>
    </row>
    <row r="35" spans="1:16" x14ac:dyDescent="0.25">
      <c r="A35" s="68"/>
      <c r="B35" s="65"/>
      <c r="C35" s="61"/>
      <c r="D35" s="4"/>
      <c r="E35" s="68"/>
      <c r="F35" s="65"/>
      <c r="G35" s="61"/>
      <c r="H35" s="4"/>
      <c r="I35" s="68"/>
      <c r="J35" s="65"/>
      <c r="K35" s="61"/>
      <c r="L35" s="4"/>
      <c r="M35" s="68"/>
      <c r="N35" s="65"/>
      <c r="O35" s="61"/>
      <c r="P35" s="4"/>
    </row>
    <row r="36" spans="1:16" x14ac:dyDescent="0.25">
      <c r="A36" s="5"/>
      <c r="B36" s="66">
        <f>SUM(B31:B35)</f>
        <v>5000</v>
      </c>
      <c r="C36" s="69">
        <f>SUM(C31:C35)</f>
        <v>0</v>
      </c>
      <c r="D36" s="6"/>
      <c r="E36" s="68"/>
      <c r="F36" s="72">
        <f>SUM(F31:F35)</f>
        <v>1000</v>
      </c>
      <c r="G36" s="69"/>
      <c r="H36" s="4"/>
      <c r="I36" s="5"/>
      <c r="J36" s="66">
        <f>SUM(J31:J35)</f>
        <v>0</v>
      </c>
      <c r="K36" s="69">
        <f>SUM(K31:K35)</f>
        <v>500</v>
      </c>
      <c r="M36" s="68"/>
      <c r="N36" s="66">
        <f>SUM(N31:N35)</f>
        <v>23200</v>
      </c>
      <c r="O36" s="57"/>
      <c r="P36" s="4"/>
    </row>
    <row r="37" spans="1:16" x14ac:dyDescent="0.25">
      <c r="A37" s="5"/>
      <c r="B37" s="62"/>
      <c r="C37" s="63">
        <f>C36-B36</f>
        <v>-5000</v>
      </c>
      <c r="D37" s="6"/>
      <c r="E37" s="5"/>
      <c r="F37" s="74"/>
      <c r="G37" s="63"/>
      <c r="H37" s="6"/>
      <c r="I37" s="5"/>
      <c r="J37" s="62">
        <f>J36-K36</f>
        <v>-500</v>
      </c>
      <c r="K37" s="63"/>
      <c r="M37" s="68"/>
      <c r="N37" s="62"/>
      <c r="O37" s="63"/>
      <c r="P37" s="4"/>
    </row>
    <row r="38" spans="1:16" x14ac:dyDescent="0.25">
      <c r="E38" s="5"/>
      <c r="F38" s="80"/>
      <c r="G38" s="3"/>
      <c r="H38" s="6"/>
      <c r="M38" s="68"/>
      <c r="P38" s="4"/>
    </row>
    <row r="39" spans="1:16" x14ac:dyDescent="0.25">
      <c r="E39" s="5"/>
      <c r="F39" s="80"/>
      <c r="G39" s="3"/>
      <c r="M39" s="5"/>
    </row>
    <row r="40" spans="1:16" x14ac:dyDescent="0.25">
      <c r="F40" s="80"/>
      <c r="G40" s="3"/>
      <c r="M40" s="5"/>
    </row>
    <row r="41" spans="1:16" x14ac:dyDescent="0.25">
      <c r="F41" s="80"/>
      <c r="G41" s="3"/>
    </row>
    <row r="42" spans="1:16" x14ac:dyDescent="0.25">
      <c r="F42" s="80"/>
      <c r="G42" s="3"/>
    </row>
    <row r="45" spans="1:16" ht="15.75" thickBot="1" x14ac:dyDescent="0.3">
      <c r="A45" s="105"/>
      <c r="B45" s="113" t="s">
        <v>50</v>
      </c>
      <c r="C45" s="114"/>
      <c r="D45" s="103"/>
      <c r="E45" s="104"/>
      <c r="F45" s="120" t="s">
        <v>51</v>
      </c>
      <c r="G45" s="121"/>
      <c r="H45" s="105"/>
      <c r="I45" s="77"/>
      <c r="J45" s="120" t="s">
        <v>52</v>
      </c>
      <c r="K45" s="121"/>
      <c r="L45" s="107"/>
      <c r="M45" s="77"/>
      <c r="N45" s="124" t="s">
        <v>53</v>
      </c>
      <c r="O45" s="125"/>
      <c r="P45" s="107"/>
    </row>
    <row r="46" spans="1:16" x14ac:dyDescent="0.25">
      <c r="A46" s="68"/>
      <c r="B46" s="64">
        <v>5000</v>
      </c>
      <c r="C46" s="60"/>
      <c r="D46" s="4"/>
      <c r="E46" s="68">
        <v>3</v>
      </c>
      <c r="F46" s="64">
        <v>7500</v>
      </c>
      <c r="G46" s="60">
        <v>15000</v>
      </c>
      <c r="H46" s="4"/>
      <c r="I46" s="68">
        <v>8</v>
      </c>
      <c r="J46" s="70">
        <v>3000</v>
      </c>
      <c r="K46" s="60">
        <v>3000</v>
      </c>
      <c r="L46" s="4"/>
      <c r="M46" s="68">
        <v>5</v>
      </c>
      <c r="N46" s="70">
        <v>800</v>
      </c>
      <c r="O46" s="110">
        <v>800</v>
      </c>
      <c r="P46" s="4"/>
    </row>
    <row r="47" spans="1:16" x14ac:dyDescent="0.25">
      <c r="A47" s="68"/>
      <c r="B47" s="65"/>
      <c r="C47" s="61"/>
      <c r="D47" s="4"/>
      <c r="E47" s="68"/>
      <c r="F47" s="65"/>
      <c r="G47" s="61"/>
      <c r="H47" s="4"/>
      <c r="I47" s="68"/>
      <c r="J47" s="65"/>
      <c r="K47" s="61"/>
      <c r="L47" s="4"/>
      <c r="M47" s="68"/>
      <c r="N47" s="65"/>
      <c r="O47" s="61"/>
      <c r="P47" s="4"/>
    </row>
    <row r="48" spans="1:16" x14ac:dyDescent="0.25">
      <c r="A48" s="68"/>
      <c r="B48" s="65"/>
      <c r="C48" s="61"/>
      <c r="D48" s="4"/>
      <c r="E48" s="68"/>
      <c r="F48" s="65"/>
      <c r="G48" s="61"/>
      <c r="H48" s="4"/>
      <c r="I48" s="68"/>
      <c r="J48" s="65"/>
      <c r="K48" s="61"/>
      <c r="L48" s="4"/>
      <c r="M48" s="68"/>
      <c r="N48" s="65"/>
      <c r="O48" s="61"/>
      <c r="P48" s="4"/>
    </row>
    <row r="49" spans="1:16" x14ac:dyDescent="0.25">
      <c r="A49" s="68"/>
      <c r="B49" s="65"/>
      <c r="C49" s="61"/>
      <c r="D49" s="4"/>
      <c r="E49" s="68"/>
      <c r="F49" s="65"/>
      <c r="G49" s="61"/>
      <c r="H49" s="4"/>
      <c r="I49" s="68"/>
      <c r="J49" s="65"/>
      <c r="K49" s="61"/>
      <c r="L49" s="4"/>
      <c r="M49" s="68"/>
      <c r="N49" s="65"/>
      <c r="O49" s="61"/>
      <c r="P49" s="4"/>
    </row>
    <row r="50" spans="1:16" x14ac:dyDescent="0.25">
      <c r="A50" s="68"/>
      <c r="B50" s="65"/>
      <c r="C50" s="61"/>
      <c r="D50" s="4"/>
      <c r="E50" s="68"/>
      <c r="F50" s="65"/>
      <c r="G50" s="61"/>
      <c r="H50" s="4"/>
      <c r="I50" s="5"/>
      <c r="J50" s="65"/>
      <c r="K50" s="61"/>
      <c r="L50" s="6"/>
      <c r="M50" s="5"/>
      <c r="N50" s="65"/>
      <c r="O50" s="61"/>
      <c r="P50" s="6"/>
    </row>
    <row r="51" spans="1:16" x14ac:dyDescent="0.25">
      <c r="A51" s="5"/>
      <c r="B51" s="66">
        <f>SUM(B46:B50)</f>
        <v>5000</v>
      </c>
      <c r="C51" s="57"/>
      <c r="D51" s="6"/>
      <c r="E51" s="68"/>
      <c r="F51" s="56">
        <f>SUM(F46:F50)</f>
        <v>7500</v>
      </c>
      <c r="G51" s="57">
        <f>SUM(G46:G50)</f>
        <v>15000</v>
      </c>
      <c r="H51" s="4"/>
      <c r="I51" s="5"/>
      <c r="J51" s="72">
        <f>J46-K46</f>
        <v>0</v>
      </c>
      <c r="K51" s="69"/>
      <c r="L51" s="6"/>
      <c r="M51" s="5"/>
      <c r="N51" s="72">
        <f>N46-O46</f>
        <v>0</v>
      </c>
      <c r="O51" s="69"/>
      <c r="P51" s="6"/>
    </row>
    <row r="52" spans="1:16" x14ac:dyDescent="0.25">
      <c r="A52" s="5"/>
      <c r="B52" s="62"/>
      <c r="C52" s="63"/>
      <c r="D52" s="6"/>
      <c r="E52" s="49"/>
      <c r="F52" s="62">
        <f>G51-F51</f>
        <v>7500</v>
      </c>
      <c r="G52" s="63"/>
      <c r="H52" s="4"/>
      <c r="I52" s="5"/>
      <c r="J52" s="62"/>
      <c r="K52" s="63"/>
      <c r="M52" s="5"/>
      <c r="N52" s="62"/>
      <c r="O52" s="63"/>
    </row>
    <row r="53" spans="1:16" x14ac:dyDescent="0.25">
      <c r="A53" s="5"/>
      <c r="B53" s="3"/>
      <c r="C53" s="3"/>
      <c r="D53" s="6"/>
      <c r="E53" s="5"/>
      <c r="H53" s="4"/>
      <c r="I53" s="5"/>
      <c r="J53" s="3"/>
      <c r="K53" s="80"/>
      <c r="M53" s="5"/>
      <c r="N53" s="3"/>
      <c r="O53" s="3"/>
      <c r="P53" s="6"/>
    </row>
    <row r="54" spans="1:16" x14ac:dyDescent="0.25">
      <c r="A54" s="5"/>
      <c r="B54" s="3"/>
      <c r="C54" s="3"/>
      <c r="D54" s="6"/>
      <c r="I54" s="5"/>
      <c r="J54" s="3"/>
      <c r="K54" s="80"/>
      <c r="M54" s="5"/>
      <c r="N54" s="3"/>
      <c r="O54" s="3"/>
      <c r="P54" s="6"/>
    </row>
    <row r="55" spans="1:16" x14ac:dyDescent="0.25">
      <c r="A55" s="5"/>
      <c r="B55" s="3"/>
      <c r="C55" s="3"/>
      <c r="D55" s="6"/>
      <c r="I55" s="5"/>
      <c r="J55" s="3"/>
      <c r="K55" s="80"/>
      <c r="M55" s="5"/>
      <c r="N55" s="3"/>
      <c r="O55" s="3"/>
    </row>
    <row r="58" spans="1:16" ht="15.75" thickBot="1" x14ac:dyDescent="0.3">
      <c r="A58" s="77"/>
      <c r="B58" s="113" t="s">
        <v>61</v>
      </c>
      <c r="C58" s="114"/>
      <c r="D58" s="107"/>
      <c r="E58" s="77"/>
      <c r="F58" s="124" t="s">
        <v>62</v>
      </c>
      <c r="G58" s="125"/>
      <c r="H58" s="107"/>
      <c r="I58" s="77"/>
      <c r="J58" s="113" t="s">
        <v>39</v>
      </c>
      <c r="K58" s="114"/>
      <c r="L58" s="107"/>
      <c r="M58" s="77"/>
      <c r="N58" s="113" t="s">
        <v>40</v>
      </c>
      <c r="O58" s="114"/>
    </row>
    <row r="59" spans="1:16" x14ac:dyDescent="0.25">
      <c r="A59" s="68"/>
      <c r="B59" s="70"/>
      <c r="C59" s="110"/>
      <c r="D59" s="4"/>
      <c r="E59" s="68">
        <v>5</v>
      </c>
      <c r="F59" s="70">
        <v>4500</v>
      </c>
      <c r="G59" s="110">
        <v>4500</v>
      </c>
      <c r="H59" s="4"/>
      <c r="I59" s="68"/>
      <c r="J59" s="70">
        <v>1000</v>
      </c>
      <c r="K59" s="60"/>
      <c r="L59" s="4"/>
      <c r="M59" s="68"/>
      <c r="N59" s="70">
        <v>2000000</v>
      </c>
      <c r="O59" s="60">
        <v>168200</v>
      </c>
      <c r="P59" s="6">
        <v>2</v>
      </c>
    </row>
    <row r="60" spans="1:16" x14ac:dyDescent="0.25">
      <c r="A60" s="68">
        <v>7</v>
      </c>
      <c r="B60" s="65">
        <v>5440</v>
      </c>
      <c r="C60" s="61"/>
      <c r="D60" s="4"/>
      <c r="E60" s="68"/>
      <c r="F60" s="65"/>
      <c r="G60" s="61"/>
      <c r="H60" s="4"/>
      <c r="I60" s="68"/>
      <c r="J60" s="65"/>
      <c r="K60" s="61"/>
      <c r="L60" s="4"/>
      <c r="M60" s="68">
        <v>4</v>
      </c>
      <c r="N60" s="65">
        <v>1000</v>
      </c>
      <c r="O60" s="61">
        <v>7500</v>
      </c>
      <c r="P60" s="6">
        <v>3</v>
      </c>
    </row>
    <row r="61" spans="1:16" x14ac:dyDescent="0.25">
      <c r="A61" s="68"/>
      <c r="B61" s="65"/>
      <c r="C61" s="61"/>
      <c r="D61" s="4"/>
      <c r="E61" s="68"/>
      <c r="F61" s="65"/>
      <c r="G61" s="61"/>
      <c r="H61" s="4"/>
      <c r="I61" s="68"/>
      <c r="J61" s="65"/>
      <c r="K61" s="61"/>
      <c r="L61" s="4"/>
      <c r="M61" s="68"/>
      <c r="N61" s="65"/>
      <c r="O61" s="61">
        <v>800</v>
      </c>
      <c r="P61" s="6">
        <v>5</v>
      </c>
    </row>
    <row r="62" spans="1:16" x14ac:dyDescent="0.25">
      <c r="A62" s="68"/>
      <c r="B62" s="65"/>
      <c r="C62" s="61"/>
      <c r="D62" s="4"/>
      <c r="E62" s="68"/>
      <c r="F62" s="65"/>
      <c r="G62" s="61"/>
      <c r="H62" s="4"/>
      <c r="I62" s="68"/>
      <c r="J62" s="65"/>
      <c r="K62" s="61"/>
      <c r="L62" s="4"/>
      <c r="M62" s="68"/>
      <c r="N62" s="65"/>
      <c r="O62" s="61">
        <v>4500</v>
      </c>
      <c r="P62" s="6">
        <v>5</v>
      </c>
    </row>
    <row r="63" spans="1:16" x14ac:dyDescent="0.25">
      <c r="A63" s="5"/>
      <c r="B63" s="65"/>
      <c r="C63" s="61"/>
      <c r="D63" s="6"/>
      <c r="E63" s="5"/>
      <c r="F63" s="65"/>
      <c r="G63" s="61"/>
      <c r="H63" s="6"/>
      <c r="I63" s="5"/>
      <c r="J63" s="65"/>
      <c r="K63" s="61"/>
      <c r="L63" s="6"/>
      <c r="M63" s="68"/>
      <c r="N63" s="65"/>
      <c r="O63" s="61">
        <v>5000</v>
      </c>
      <c r="P63" s="6">
        <v>6</v>
      </c>
    </row>
    <row r="64" spans="1:16" x14ac:dyDescent="0.25">
      <c r="A64" s="5"/>
      <c r="B64" s="72">
        <f>SUM(B59:B63)</f>
        <v>5440</v>
      </c>
      <c r="C64" s="69">
        <f>SUM(C59:C63)</f>
        <v>0</v>
      </c>
      <c r="D64" s="6"/>
      <c r="E64" s="5"/>
      <c r="F64" s="72">
        <f>SUM(F59:F63)</f>
        <v>4500</v>
      </c>
      <c r="G64" s="69">
        <f>SUM(G59:G63)</f>
        <v>4500</v>
      </c>
      <c r="H64" s="6"/>
      <c r="I64" s="5"/>
      <c r="J64" s="72">
        <f>SUM(J59:J63)</f>
        <v>1000</v>
      </c>
      <c r="K64" s="69"/>
      <c r="L64" s="6"/>
      <c r="M64" s="68"/>
      <c r="N64" s="65"/>
      <c r="O64" s="61">
        <v>3000</v>
      </c>
      <c r="P64" s="6">
        <v>8</v>
      </c>
    </row>
    <row r="65" spans="1:16" x14ac:dyDescent="0.25">
      <c r="A65" s="5"/>
      <c r="B65" s="74">
        <f>B64-C64</f>
        <v>5440</v>
      </c>
      <c r="C65" s="63"/>
      <c r="E65" s="5"/>
      <c r="F65" s="74">
        <f>F64-G64</f>
        <v>0</v>
      </c>
      <c r="G65" s="63"/>
      <c r="I65" s="5"/>
      <c r="J65" s="62"/>
      <c r="K65" s="73"/>
      <c r="M65" s="68"/>
      <c r="N65" s="65"/>
      <c r="O65" s="61">
        <v>22000</v>
      </c>
      <c r="P65" s="6">
        <v>9</v>
      </c>
    </row>
    <row r="66" spans="1:16" x14ac:dyDescent="0.25">
      <c r="M66" s="68"/>
      <c r="N66" s="65"/>
      <c r="O66" s="61">
        <v>5000</v>
      </c>
      <c r="P66" s="6">
        <v>10</v>
      </c>
    </row>
    <row r="67" spans="1:16" x14ac:dyDescent="0.25">
      <c r="M67" s="5"/>
      <c r="N67" s="65"/>
      <c r="O67" s="61"/>
      <c r="P67" s="6"/>
    </row>
    <row r="68" spans="1:16" x14ac:dyDescent="0.25">
      <c r="M68" s="5"/>
      <c r="N68" s="72">
        <f>SUM(N59:N67)</f>
        <v>2001000</v>
      </c>
      <c r="O68" s="69">
        <f>SUM(O59:O67)</f>
        <v>216000</v>
      </c>
      <c r="P68" s="6"/>
    </row>
    <row r="69" spans="1:16" x14ac:dyDescent="0.25">
      <c r="M69" s="5"/>
      <c r="N69" s="62">
        <f>N68-O68</f>
        <v>1785000</v>
      </c>
      <c r="O69" s="63"/>
      <c r="P69" s="6"/>
    </row>
    <row r="70" spans="1:16" x14ac:dyDescent="0.25">
      <c r="P70" s="6"/>
    </row>
    <row r="71" spans="1:16" x14ac:dyDescent="0.25">
      <c r="P71" s="6"/>
    </row>
    <row r="72" spans="1:16" x14ac:dyDescent="0.25">
      <c r="P72" s="6"/>
    </row>
    <row r="73" spans="1:16" ht="15.75" thickBot="1" x14ac:dyDescent="0.3">
      <c r="A73" s="77"/>
      <c r="B73" s="113" t="s">
        <v>54</v>
      </c>
      <c r="C73" s="114"/>
      <c r="D73" s="107"/>
      <c r="E73" s="77"/>
      <c r="F73" s="124" t="s">
        <v>55</v>
      </c>
      <c r="G73" s="125"/>
      <c r="H73" s="107"/>
    </row>
    <row r="74" spans="1:16" x14ac:dyDescent="0.25">
      <c r="A74" s="68">
        <v>6</v>
      </c>
      <c r="B74" s="70">
        <v>5000</v>
      </c>
      <c r="C74" s="60"/>
      <c r="D74" s="4"/>
      <c r="E74" s="68"/>
      <c r="F74" s="70"/>
      <c r="G74" s="60">
        <v>39440</v>
      </c>
      <c r="H74" s="4">
        <v>7</v>
      </c>
    </row>
    <row r="75" spans="1:16" x14ac:dyDescent="0.25">
      <c r="A75" s="68"/>
      <c r="B75" s="65"/>
      <c r="C75" s="61"/>
      <c r="D75" s="4"/>
      <c r="E75" s="68"/>
      <c r="F75" s="65"/>
      <c r="G75" s="61"/>
      <c r="H75" s="4"/>
    </row>
    <row r="76" spans="1:16" x14ac:dyDescent="0.25">
      <c r="A76" s="68"/>
      <c r="B76" s="65"/>
      <c r="C76" s="61"/>
      <c r="D76" s="4"/>
      <c r="E76" s="68"/>
      <c r="F76" s="65"/>
      <c r="G76" s="61"/>
      <c r="H76" s="4"/>
    </row>
    <row r="77" spans="1:16" x14ac:dyDescent="0.25">
      <c r="A77" s="68"/>
      <c r="B77" s="65"/>
      <c r="C77" s="61"/>
      <c r="D77" s="4"/>
      <c r="E77" s="68"/>
      <c r="F77" s="65"/>
      <c r="G77" s="61"/>
      <c r="H77" s="4"/>
    </row>
    <row r="78" spans="1:16" x14ac:dyDescent="0.25">
      <c r="A78" s="5"/>
      <c r="B78" s="65"/>
      <c r="C78" s="61"/>
      <c r="D78" s="6"/>
      <c r="E78" s="5"/>
      <c r="F78" s="65"/>
      <c r="G78" s="61"/>
      <c r="H78" s="6"/>
    </row>
    <row r="79" spans="1:16" x14ac:dyDescent="0.25">
      <c r="A79" s="5"/>
      <c r="B79" s="72">
        <f>SUM(B74:B78)</f>
        <v>5000</v>
      </c>
      <c r="C79" s="69"/>
      <c r="D79" s="6"/>
      <c r="E79" s="5"/>
      <c r="F79" s="72"/>
      <c r="G79" s="69">
        <f>SUM(G74:G78)</f>
        <v>39440</v>
      </c>
      <c r="H79" s="6"/>
    </row>
    <row r="80" spans="1:16" x14ac:dyDescent="0.25">
      <c r="A80" s="5"/>
      <c r="B80" s="62"/>
      <c r="C80" s="63"/>
      <c r="E80" s="5"/>
      <c r="F80" s="62"/>
      <c r="G80" s="63"/>
    </row>
  </sheetData>
  <mergeCells count="23">
    <mergeCell ref="B73:C73"/>
    <mergeCell ref="F73:G73"/>
    <mergeCell ref="F58:G58"/>
    <mergeCell ref="B58:C58"/>
    <mergeCell ref="N58:O58"/>
    <mergeCell ref="B16:C16"/>
    <mergeCell ref="J16:K16"/>
    <mergeCell ref="N16:O16"/>
    <mergeCell ref="F45:G45"/>
    <mergeCell ref="J58:K58"/>
    <mergeCell ref="F30:G30"/>
    <mergeCell ref="F16:G16"/>
    <mergeCell ref="B30:C30"/>
    <mergeCell ref="J30:K30"/>
    <mergeCell ref="N30:O30"/>
    <mergeCell ref="B45:C45"/>
    <mergeCell ref="J45:K45"/>
    <mergeCell ref="N45:O45"/>
    <mergeCell ref="F4:G4"/>
    <mergeCell ref="C2:N2"/>
    <mergeCell ref="B4:C4"/>
    <mergeCell ref="J4:K4"/>
    <mergeCell ref="N4:O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abSelected="1" topLeftCell="A15" zoomScaleNormal="100" workbookViewId="0">
      <selection activeCell="E37" sqref="E37"/>
    </sheetView>
  </sheetViews>
  <sheetFormatPr baseColWidth="10" defaultRowHeight="15" x14ac:dyDescent="0.25"/>
  <cols>
    <col min="1" max="1" width="4" customWidth="1"/>
    <col min="2" max="2" width="33.7109375" customWidth="1"/>
    <col min="3" max="3" width="22.28515625" customWidth="1"/>
    <col min="4" max="4" width="27.7109375" customWidth="1"/>
  </cols>
  <sheetData>
    <row r="2" spans="1:7" ht="26.25" x14ac:dyDescent="0.4">
      <c r="B2" s="129" t="s">
        <v>12</v>
      </c>
      <c r="C2" s="129"/>
      <c r="D2" s="129"/>
    </row>
    <row r="4" spans="1:7" x14ac:dyDescent="0.25">
      <c r="B4" s="15" t="s">
        <v>4</v>
      </c>
      <c r="C4" s="16" t="s">
        <v>5</v>
      </c>
      <c r="D4" s="17" t="s">
        <v>6</v>
      </c>
    </row>
    <row r="5" spans="1:7" x14ac:dyDescent="0.25">
      <c r="B5" s="7"/>
      <c r="C5" s="8"/>
      <c r="D5" s="9"/>
    </row>
    <row r="6" spans="1:7" x14ac:dyDescent="0.25">
      <c r="B6" s="7" t="s">
        <v>7</v>
      </c>
      <c r="C6" s="76">
        <f>SUM('T de mayor'!N69)</f>
        <v>1785000</v>
      </c>
      <c r="D6" s="11"/>
    </row>
    <row r="7" spans="1:7" x14ac:dyDescent="0.25">
      <c r="B7" s="7" t="s">
        <v>39</v>
      </c>
      <c r="C7" s="76">
        <f>'T de mayor'!J64</f>
        <v>1000</v>
      </c>
      <c r="D7" s="11"/>
    </row>
    <row r="8" spans="1:7" x14ac:dyDescent="0.25">
      <c r="B8" s="7" t="s">
        <v>34</v>
      </c>
      <c r="C8" s="12">
        <f>'T de mayor'!B10</f>
        <v>30000</v>
      </c>
      <c r="D8" s="11"/>
    </row>
    <row r="9" spans="1:7" x14ac:dyDescent="0.25">
      <c r="B9" s="7" t="s">
        <v>33</v>
      </c>
      <c r="C9" s="12">
        <f>'T de mayor'!F11</f>
        <v>5500</v>
      </c>
      <c r="D9" s="11"/>
    </row>
    <row r="10" spans="1:7" x14ac:dyDescent="0.25">
      <c r="B10" s="7" t="s">
        <v>8</v>
      </c>
      <c r="C10" s="12">
        <f>'T de mayor'!J11</f>
        <v>195000</v>
      </c>
      <c r="D10" s="11"/>
    </row>
    <row r="11" spans="1:7" x14ac:dyDescent="0.25">
      <c r="A11" s="96" t="s">
        <v>36</v>
      </c>
      <c r="B11" s="7" t="s">
        <v>30</v>
      </c>
      <c r="C11" s="76">
        <f>'T de mayor'!N36</f>
        <v>23200</v>
      </c>
      <c r="D11" s="11"/>
    </row>
    <row r="12" spans="1:7" x14ac:dyDescent="0.25">
      <c r="A12" s="96"/>
      <c r="B12" s="7" t="s">
        <v>37</v>
      </c>
      <c r="C12" s="76">
        <f>'T de mayor'!B65</f>
        <v>5440</v>
      </c>
      <c r="D12" s="13"/>
    </row>
    <row r="13" spans="1:7" x14ac:dyDescent="0.25">
      <c r="A13" s="96"/>
      <c r="B13" s="7" t="s">
        <v>56</v>
      </c>
      <c r="C13" s="12">
        <f>'T de mayor'!F36</f>
        <v>1000</v>
      </c>
      <c r="D13" s="13"/>
    </row>
    <row r="14" spans="1:7" x14ac:dyDescent="0.25">
      <c r="A14" s="96"/>
      <c r="B14" s="7" t="s">
        <v>59</v>
      </c>
      <c r="C14" s="12"/>
      <c r="D14" s="13">
        <f>'T de mayor'!K36</f>
        <v>500</v>
      </c>
    </row>
    <row r="15" spans="1:7" x14ac:dyDescent="0.25">
      <c r="A15" s="96"/>
      <c r="B15" s="7" t="s">
        <v>54</v>
      </c>
      <c r="C15" s="12">
        <f>'T de mayor'!B79</f>
        <v>5000</v>
      </c>
      <c r="D15" s="13"/>
      <c r="G15" s="111"/>
    </row>
    <row r="16" spans="1:7" x14ac:dyDescent="0.25">
      <c r="A16" s="96"/>
      <c r="B16" s="7" t="s">
        <v>57</v>
      </c>
      <c r="C16" s="12">
        <f>'T de mayor'!B51</f>
        <v>5000</v>
      </c>
      <c r="D16" s="13"/>
    </row>
    <row r="17" spans="2:4" x14ac:dyDescent="0.25">
      <c r="B17" s="7" t="s">
        <v>58</v>
      </c>
      <c r="C17" s="12">
        <f>'T de mayor'!F22</f>
        <v>40000</v>
      </c>
      <c r="D17" s="13"/>
    </row>
    <row r="18" spans="2:4" x14ac:dyDescent="0.25">
      <c r="B18" s="7" t="s">
        <v>43</v>
      </c>
      <c r="C18" s="12"/>
      <c r="D18" s="13">
        <f>'T de mayor'!K22</f>
        <v>4000</v>
      </c>
    </row>
    <row r="19" spans="2:4" x14ac:dyDescent="0.25">
      <c r="B19" s="7" t="s">
        <v>35</v>
      </c>
      <c r="C19" s="12">
        <f>'T de mayor'!N10</f>
        <v>122000</v>
      </c>
      <c r="D19" s="13"/>
    </row>
    <row r="20" spans="2:4" x14ac:dyDescent="0.25">
      <c r="B20" s="7" t="s">
        <v>43</v>
      </c>
      <c r="C20" s="12"/>
      <c r="D20" s="13">
        <f>'T de mayor'!C22</f>
        <v>25000</v>
      </c>
    </row>
    <row r="21" spans="2:4" x14ac:dyDescent="0.25">
      <c r="B21" s="7" t="s">
        <v>32</v>
      </c>
      <c r="C21" s="12">
        <f>'T de mayor'!N22</f>
        <v>44000</v>
      </c>
      <c r="D21" s="13"/>
    </row>
    <row r="22" spans="2:4" x14ac:dyDescent="0.25">
      <c r="B22" s="97" t="s">
        <v>43</v>
      </c>
      <c r="D22" s="13">
        <f>'T de mayor'!B36</f>
        <v>5000</v>
      </c>
    </row>
    <row r="23" spans="2:4" x14ac:dyDescent="0.25">
      <c r="B23" s="126" t="s">
        <v>9</v>
      </c>
      <c r="C23" s="127"/>
      <c r="D23" s="128"/>
    </row>
    <row r="24" spans="2:4" x14ac:dyDescent="0.25">
      <c r="B24" s="7"/>
      <c r="C24" s="10"/>
      <c r="D24" s="13"/>
    </row>
    <row r="25" spans="2:4" x14ac:dyDescent="0.25">
      <c r="B25" s="7" t="s">
        <v>65</v>
      </c>
      <c r="C25" s="10"/>
      <c r="D25" s="13">
        <f>'T de mayor'!G74</f>
        <v>39440</v>
      </c>
    </row>
    <row r="26" spans="2:4" x14ac:dyDescent="0.25">
      <c r="B26" s="7" t="s">
        <v>31</v>
      </c>
      <c r="C26" s="10"/>
      <c r="D26" s="13">
        <f>'T de mayor'!F52</f>
        <v>7500</v>
      </c>
    </row>
    <row r="27" spans="2:4" x14ac:dyDescent="0.25">
      <c r="B27" s="7"/>
      <c r="C27" s="10"/>
      <c r="D27" s="13"/>
    </row>
    <row r="28" spans="2:4" x14ac:dyDescent="0.25">
      <c r="B28" s="126" t="s">
        <v>10</v>
      </c>
      <c r="C28" s="127"/>
      <c r="D28" s="128"/>
    </row>
    <row r="29" spans="2:4" x14ac:dyDescent="0.25">
      <c r="B29" s="7"/>
      <c r="C29" s="10"/>
      <c r="D29" s="11"/>
    </row>
    <row r="30" spans="2:4" x14ac:dyDescent="0.25">
      <c r="B30" s="7" t="s">
        <v>0</v>
      </c>
      <c r="C30" s="12"/>
      <c r="D30" s="13">
        <v>50000</v>
      </c>
    </row>
    <row r="31" spans="2:4" x14ac:dyDescent="0.25">
      <c r="B31" s="7" t="s">
        <v>60</v>
      </c>
      <c r="C31" s="12"/>
      <c r="D31" s="13">
        <v>2051325</v>
      </c>
    </row>
    <row r="32" spans="2:4" x14ac:dyDescent="0.25">
      <c r="B32" s="7" t="s">
        <v>66</v>
      </c>
      <c r="C32" s="12"/>
      <c r="D32" s="13">
        <v>79375</v>
      </c>
    </row>
    <row r="33" spans="2:8" x14ac:dyDescent="0.25">
      <c r="B33" s="7"/>
      <c r="C33" s="12"/>
      <c r="D33" s="13"/>
    </row>
    <row r="34" spans="2:8" x14ac:dyDescent="0.25">
      <c r="B34" s="7"/>
      <c r="C34" s="12"/>
      <c r="D34" s="13"/>
    </row>
    <row r="35" spans="2:8" x14ac:dyDescent="0.25">
      <c r="B35" s="14" t="s">
        <v>11</v>
      </c>
      <c r="C35" s="78">
        <f>SUM(C5:C22)</f>
        <v>2262140</v>
      </c>
      <c r="D35" s="79">
        <f>SUM(D29:D34,D24:D27,D6:D22)</f>
        <v>2262140</v>
      </c>
    </row>
    <row r="36" spans="2:8" x14ac:dyDescent="0.25">
      <c r="H36" s="18"/>
    </row>
    <row r="37" spans="2:8" x14ac:dyDescent="0.25">
      <c r="C37" s="109"/>
      <c r="D37" s="109"/>
    </row>
    <row r="39" spans="2:8" x14ac:dyDescent="0.25">
      <c r="C39" s="109"/>
    </row>
  </sheetData>
  <mergeCells count="3">
    <mergeCell ref="B23:D23"/>
    <mergeCell ref="B28:D28"/>
    <mergeCell ref="B2:D2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110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A1:F42"/>
  <sheetViews>
    <sheetView showGridLines="0" topLeftCell="A20" zoomScale="70" zoomScaleNormal="70" workbookViewId="0">
      <selection activeCell="E23" sqref="E23"/>
    </sheetView>
  </sheetViews>
  <sheetFormatPr baseColWidth="10" defaultColWidth="10.28515625" defaultRowHeight="21" customHeight="1" x14ac:dyDescent="0.25"/>
  <cols>
    <col min="1" max="1" width="1.7109375" style="19" customWidth="1"/>
    <col min="2" max="2" width="54.42578125" style="19" customWidth="1"/>
    <col min="3" max="3" width="28.5703125" style="19" customWidth="1"/>
    <col min="4" max="4" width="3.7109375" style="20" customWidth="1"/>
    <col min="5" max="5" width="69" style="19" bestFit="1" customWidth="1"/>
    <col min="6" max="6" width="28.5703125" style="19" customWidth="1"/>
    <col min="7" max="16384" width="10.28515625" style="19"/>
  </cols>
  <sheetData>
    <row r="1" spans="1:6" ht="30" x14ac:dyDescent="0.25">
      <c r="A1" s="132" t="s">
        <v>38</v>
      </c>
      <c r="B1" s="132"/>
      <c r="C1" s="132"/>
      <c r="D1" s="132"/>
      <c r="E1" s="132"/>
      <c r="F1" s="132"/>
    </row>
    <row r="2" spans="1:6" ht="36" customHeight="1" x14ac:dyDescent="0.25">
      <c r="A2" s="132" t="s">
        <v>67</v>
      </c>
      <c r="B2" s="132"/>
      <c r="C2" s="132"/>
      <c r="D2" s="132"/>
      <c r="E2" s="132"/>
      <c r="F2" s="132"/>
    </row>
    <row r="3" spans="1:6" ht="47.25" customHeight="1" x14ac:dyDescent="0.25">
      <c r="A3" s="132" t="s">
        <v>68</v>
      </c>
      <c r="B3" s="132"/>
      <c r="C3" s="132"/>
      <c r="D3" s="132"/>
      <c r="E3" s="132"/>
      <c r="F3" s="132"/>
    </row>
    <row r="4" spans="1:6" ht="29.25" customHeight="1" x14ac:dyDescent="0.25">
      <c r="A4" s="132" t="s">
        <v>29</v>
      </c>
      <c r="B4" s="132"/>
      <c r="C4" s="132"/>
      <c r="D4" s="132"/>
      <c r="E4" s="132"/>
      <c r="F4" s="132"/>
    </row>
    <row r="6" spans="1:6" ht="21" customHeight="1" x14ac:dyDescent="0.2">
      <c r="B6" s="47"/>
      <c r="C6" s="48"/>
      <c r="D6" s="28"/>
      <c r="E6" s="47"/>
      <c r="F6" s="28"/>
    </row>
    <row r="7" spans="1:6" s="39" customFormat="1" ht="27" thickBot="1" x14ac:dyDescent="0.45">
      <c r="B7" s="46" t="s">
        <v>4</v>
      </c>
      <c r="C7" s="46"/>
      <c r="D7" s="42"/>
      <c r="E7" s="45" t="s">
        <v>9</v>
      </c>
      <c r="F7" s="44"/>
    </row>
    <row r="8" spans="1:6" s="39" customFormat="1" ht="21" customHeight="1" thickTop="1" x14ac:dyDescent="0.25">
      <c r="B8" s="43"/>
      <c r="C8" s="43"/>
      <c r="D8" s="42"/>
      <c r="E8" s="41"/>
      <c r="F8" s="40"/>
    </row>
    <row r="9" spans="1:6" ht="21" customHeight="1" x14ac:dyDescent="0.25">
      <c r="B9" s="37" t="s">
        <v>2</v>
      </c>
      <c r="C9" s="38" t="s">
        <v>3</v>
      </c>
      <c r="D9" s="31"/>
      <c r="E9" s="37" t="s">
        <v>28</v>
      </c>
      <c r="F9" s="32" t="s">
        <v>3</v>
      </c>
    </row>
    <row r="10" spans="1:6" ht="21" customHeight="1" x14ac:dyDescent="0.25">
      <c r="B10" s="25"/>
      <c r="C10" s="83"/>
      <c r="D10" s="28"/>
      <c r="E10" s="37"/>
      <c r="F10" s="91"/>
    </row>
    <row r="11" spans="1:6" ht="21" customHeight="1" x14ac:dyDescent="0.25">
      <c r="B11" s="25" t="s">
        <v>7</v>
      </c>
      <c r="C11" s="83">
        <v>1785000</v>
      </c>
      <c r="D11" s="28"/>
      <c r="E11" s="25" t="s">
        <v>65</v>
      </c>
      <c r="F11" s="88">
        <v>39440</v>
      </c>
    </row>
    <row r="12" spans="1:6" ht="21" customHeight="1" x14ac:dyDescent="0.25">
      <c r="B12" s="25" t="s">
        <v>39</v>
      </c>
      <c r="C12" s="83">
        <v>1000</v>
      </c>
      <c r="D12" s="28"/>
      <c r="E12" s="25" t="s">
        <v>31</v>
      </c>
      <c r="F12" s="88">
        <v>7500</v>
      </c>
    </row>
    <row r="13" spans="1:6" ht="21" customHeight="1" x14ac:dyDescent="0.25">
      <c r="B13" s="25" t="s">
        <v>34</v>
      </c>
      <c r="C13" s="83">
        <v>30000</v>
      </c>
      <c r="D13" s="28"/>
      <c r="E13" s="50"/>
      <c r="F13" s="88"/>
    </row>
    <row r="14" spans="1:6" s="33" customFormat="1" ht="21" customHeight="1" x14ac:dyDescent="0.25">
      <c r="B14" s="25" t="s">
        <v>33</v>
      </c>
      <c r="C14" s="83">
        <v>5500</v>
      </c>
      <c r="D14" s="35"/>
      <c r="E14" s="50"/>
      <c r="F14" s="87"/>
    </row>
    <row r="15" spans="1:6" s="33" customFormat="1" ht="21" customHeight="1" x14ac:dyDescent="0.25">
      <c r="B15" s="25" t="s">
        <v>8</v>
      </c>
      <c r="C15" s="83">
        <v>195000</v>
      </c>
      <c r="D15" s="35"/>
      <c r="E15" s="25"/>
      <c r="F15" s="83"/>
    </row>
    <row r="16" spans="1:6" s="26" customFormat="1" ht="21" customHeight="1" x14ac:dyDescent="0.25">
      <c r="B16" s="25" t="s">
        <v>30</v>
      </c>
      <c r="C16" s="83">
        <v>23200</v>
      </c>
      <c r="D16" s="31"/>
      <c r="E16" s="51" t="s">
        <v>27</v>
      </c>
      <c r="F16" s="88">
        <f>SUBTOTAL(109,tblPasivoactual[  ])</f>
        <v>46940</v>
      </c>
    </row>
    <row r="17" spans="2:6" s="26" customFormat="1" ht="21" customHeight="1" x14ac:dyDescent="0.25">
      <c r="B17" s="36" t="s">
        <v>37</v>
      </c>
      <c r="C17" s="83">
        <v>5440</v>
      </c>
      <c r="D17" s="31"/>
      <c r="E17" s="34"/>
      <c r="F17" s="89"/>
    </row>
    <row r="18" spans="2:6" ht="21" customHeight="1" x14ac:dyDescent="0.25">
      <c r="B18" s="36" t="s">
        <v>56</v>
      </c>
      <c r="C18" s="83">
        <v>1000</v>
      </c>
      <c r="D18" s="28"/>
      <c r="E18" s="27" t="s">
        <v>26</v>
      </c>
      <c r="F18" s="90" t="s">
        <v>24</v>
      </c>
    </row>
    <row r="19" spans="2:6" ht="21" customHeight="1" x14ac:dyDescent="0.25">
      <c r="B19" s="36" t="s">
        <v>59</v>
      </c>
      <c r="C19" s="83">
        <v>-500</v>
      </c>
      <c r="D19" s="31"/>
      <c r="E19" s="25"/>
      <c r="F19" s="92"/>
    </row>
    <row r="20" spans="2:6" ht="21" customHeight="1" x14ac:dyDescent="0.25">
      <c r="B20" s="36" t="s">
        <v>54</v>
      </c>
      <c r="C20" s="83">
        <v>5000</v>
      </c>
      <c r="D20" s="28"/>
      <c r="E20" s="25"/>
      <c r="F20" s="98"/>
    </row>
    <row r="21" spans="2:6" ht="21" customHeight="1" x14ac:dyDescent="0.25">
      <c r="B21" s="25"/>
      <c r="C21" s="83"/>
      <c r="D21" s="28"/>
      <c r="E21" s="99" t="s">
        <v>23</v>
      </c>
      <c r="F21" s="86">
        <f>SUBTOTAL(109,tblOtrosPasivo[[ ]])</f>
        <v>0</v>
      </c>
    </row>
    <row r="22" spans="2:6" ht="21" customHeight="1" x14ac:dyDescent="0.25">
      <c r="B22" s="25" t="s">
        <v>64</v>
      </c>
      <c r="C22" s="83">
        <f>SUBTOTAL(109,C10:C21)</f>
        <v>2050640</v>
      </c>
      <c r="D22" s="28"/>
      <c r="E22" s="30"/>
      <c r="F22" s="83"/>
    </row>
    <row r="23" spans="2:6" ht="21" customHeight="1" x14ac:dyDescent="0.2">
      <c r="B23" s="133"/>
      <c r="C23" s="133"/>
      <c r="D23" s="28"/>
      <c r="E23" s="94" t="s">
        <v>22</v>
      </c>
      <c r="F23" s="95">
        <f>tblPasivoactual[#Totals]+tblOtrosPasivo[#Totals]</f>
        <v>46940</v>
      </c>
    </row>
    <row r="24" spans="2:6" ht="21" customHeight="1" x14ac:dyDescent="0.25">
      <c r="B24" s="37" t="s">
        <v>25</v>
      </c>
      <c r="C24" s="83" t="s">
        <v>24</v>
      </c>
      <c r="D24" s="28"/>
      <c r="E24" s="94"/>
      <c r="F24" s="83"/>
    </row>
    <row r="25" spans="2:6" s="26" customFormat="1" ht="21" customHeight="1" x14ac:dyDescent="0.25">
      <c r="B25" s="37"/>
      <c r="C25" s="83"/>
      <c r="E25" s="94"/>
      <c r="F25" s="83"/>
    </row>
    <row r="26" spans="2:6" s="21" customFormat="1" ht="21" customHeight="1" thickBot="1" x14ac:dyDescent="0.3">
      <c r="B26" s="25" t="s">
        <v>63</v>
      </c>
      <c r="C26" s="83">
        <v>5000</v>
      </c>
      <c r="E26" s="94"/>
      <c r="F26" s="83"/>
    </row>
    <row r="27" spans="2:6" ht="21" customHeight="1" thickTop="1" x14ac:dyDescent="0.25">
      <c r="B27" s="25" t="s">
        <v>58</v>
      </c>
      <c r="C27" s="83">
        <v>40000</v>
      </c>
      <c r="D27" s="19"/>
      <c r="E27" s="29"/>
      <c r="F27" s="93"/>
    </row>
    <row r="28" spans="2:6" ht="21" customHeight="1" x14ac:dyDescent="0.25">
      <c r="B28" s="25" t="s">
        <v>43</v>
      </c>
      <c r="C28" s="83">
        <v>-4000</v>
      </c>
      <c r="E28" s="27" t="s">
        <v>21</v>
      </c>
      <c r="F28" s="93" t="s">
        <v>20</v>
      </c>
    </row>
    <row r="29" spans="2:6" ht="21" customHeight="1" x14ac:dyDescent="0.25">
      <c r="B29" s="25" t="s">
        <v>35</v>
      </c>
      <c r="C29" s="83">
        <v>122000</v>
      </c>
      <c r="E29" s="100"/>
      <c r="F29" s="101"/>
    </row>
    <row r="30" spans="2:6" ht="21" customHeight="1" x14ac:dyDescent="0.25">
      <c r="B30" s="25" t="s">
        <v>43</v>
      </c>
      <c r="C30" s="83">
        <v>-25000</v>
      </c>
      <c r="E30" s="112" t="s">
        <v>0</v>
      </c>
      <c r="F30" s="101">
        <v>50000</v>
      </c>
    </row>
    <row r="31" spans="2:6" ht="21" customHeight="1" x14ac:dyDescent="0.25">
      <c r="B31" s="25" t="s">
        <v>32</v>
      </c>
      <c r="C31" s="83">
        <v>44000</v>
      </c>
      <c r="E31" s="19" t="s">
        <v>60</v>
      </c>
      <c r="F31" s="83">
        <v>2051325</v>
      </c>
    </row>
    <row r="32" spans="2:6" ht="21" customHeight="1" x14ac:dyDescent="0.25">
      <c r="B32" s="25" t="s">
        <v>43</v>
      </c>
      <c r="C32" s="83">
        <v>-5000</v>
      </c>
      <c r="E32" s="19" t="s">
        <v>66</v>
      </c>
      <c r="F32" s="83">
        <v>79375</v>
      </c>
    </row>
    <row r="33" spans="2:6" ht="21" customHeight="1" x14ac:dyDescent="0.25">
      <c r="B33" s="25"/>
      <c r="C33" s="83"/>
      <c r="D33" s="22"/>
      <c r="F33" s="92"/>
    </row>
    <row r="34" spans="2:6" ht="21" customHeight="1" x14ac:dyDescent="0.25">
      <c r="B34" s="85" t="s">
        <v>19</v>
      </c>
      <c r="C34" s="102">
        <f>SUBTOTAL(109,tblOtrosActivos[[ ]])</f>
        <v>177000</v>
      </c>
      <c r="E34" s="85" t="s">
        <v>18</v>
      </c>
      <c r="F34" s="102">
        <f>SUBTOTAL(109,Tabla7[.])</f>
        <v>2180700</v>
      </c>
    </row>
    <row r="35" spans="2:6" ht="21" customHeight="1" x14ac:dyDescent="0.2">
      <c r="B35" s="133"/>
      <c r="C35" s="133"/>
      <c r="F35" s="83"/>
    </row>
    <row r="36" spans="2:6" ht="21" customHeight="1" thickBot="1" x14ac:dyDescent="0.3">
      <c r="B36" s="24" t="s">
        <v>17</v>
      </c>
      <c r="C36" s="84">
        <f>SUM(C22+tblOtrosActivos[[#Totals],[ ]])</f>
        <v>2227640</v>
      </c>
      <c r="E36" s="24" t="s">
        <v>16</v>
      </c>
      <c r="F36" s="84">
        <f>SUM(F34,F23)</f>
        <v>2227640</v>
      </c>
    </row>
    <row r="37" spans="2:6" ht="21" customHeight="1" thickTop="1" x14ac:dyDescent="0.25">
      <c r="E37" s="23"/>
      <c r="F37" s="23"/>
    </row>
    <row r="38" spans="2:6" ht="21" customHeight="1" x14ac:dyDescent="0.25">
      <c r="E38" s="21"/>
      <c r="F38" s="21"/>
    </row>
    <row r="39" spans="2:6" ht="21" customHeight="1" x14ac:dyDescent="0.25">
      <c r="E39" s="21"/>
      <c r="F39" s="21"/>
    </row>
    <row r="41" spans="2:6" ht="21" customHeight="1" thickBot="1" x14ac:dyDescent="0.3">
      <c r="B41" s="130" t="s">
        <v>15</v>
      </c>
      <c r="C41" s="130"/>
      <c r="E41" s="130" t="s">
        <v>14</v>
      </c>
      <c r="F41" s="130"/>
    </row>
    <row r="42" spans="2:6" ht="21" customHeight="1" thickTop="1" x14ac:dyDescent="0.25">
      <c r="B42" s="131" t="s">
        <v>69</v>
      </c>
      <c r="C42" s="131"/>
      <c r="E42" s="131" t="s">
        <v>13</v>
      </c>
      <c r="F42" s="131"/>
    </row>
  </sheetData>
  <mergeCells count="10">
    <mergeCell ref="B41:C41"/>
    <mergeCell ref="E41:F41"/>
    <mergeCell ref="B42:C42"/>
    <mergeCell ref="E42:F42"/>
    <mergeCell ref="A1:F1"/>
    <mergeCell ref="A2:F2"/>
    <mergeCell ref="A3:F3"/>
    <mergeCell ref="A4:F4"/>
    <mergeCell ref="B23:C23"/>
    <mergeCell ref="B35:C35"/>
  </mergeCells>
  <printOptions horizontalCentered="1" verticalCentered="1"/>
  <pageMargins left="0.23622047244094491" right="0.23622047244094491" top="0.39370078740157483" bottom="0.51181102362204722" header="0.31496062992125984" footer="0.31496062992125984"/>
  <pageSetup scale="60" fitToHeight="0" orientation="landscape" r:id="rId1"/>
  <headerFooter differentFirst="1" alignWithMargins="0">
    <oddFooter>Page &amp;P of &amp;N</oddFooter>
  </headerFooter>
  <picture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T de mayor</vt:lpstr>
      <vt:lpstr>balanza de comprobacion</vt:lpstr>
      <vt:lpstr>BALANCE GENERAL</vt:lpstr>
      <vt:lpstr>'BALANCE GENERAL'!Área_de_impresión</vt:lpstr>
      <vt:lpstr>'balanza de comprobacion'!Área_de_impresión</vt:lpstr>
      <vt:lpstr>'BALANCE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Toño Rojas Alvarado</cp:lastModifiedBy>
  <cp:lastPrinted>2018-08-27T23:20:31Z</cp:lastPrinted>
  <dcterms:created xsi:type="dcterms:W3CDTF">2018-08-22T00:49:58Z</dcterms:created>
  <dcterms:modified xsi:type="dcterms:W3CDTF">2018-09-12T15:01:12Z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2c67a795-e97e-4ecc-b6ce-05b0db025896</vt:lpwstr>
  </property>
</Properties>
</file>