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Downloads\Luis\financieras\"/>
    </mc:Choice>
  </mc:AlternateContent>
  <bookViews>
    <workbookView xWindow="0" yWindow="0" windowWidth="20490" windowHeight="7665" activeTab="1"/>
  </bookViews>
  <sheets>
    <sheet name="T de mayor" sheetId="1" r:id="rId1"/>
    <sheet name="balanza de comprobacion" sheetId="3" r:id="rId2"/>
    <sheet name="BALANCE GENERAL" sheetId="5" r:id="rId3"/>
  </sheets>
  <definedNames>
    <definedName name="_xlnm.Print_Area" localSheetId="2">'BALANCE GENERAL'!$A$1:$G$38</definedName>
    <definedName name="_xlnm.Print_Area" localSheetId="1">'balanza de comprobacion'!$A$1:$D$36</definedName>
    <definedName name="_xlnm.Print_Titles" localSheetId="2">'BALANCE GENERAL'!$7:$7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C37" i="1"/>
  <c r="J37" i="1"/>
  <c r="C36" i="1"/>
  <c r="B36" i="1"/>
  <c r="F42" i="1"/>
  <c r="G42" i="1"/>
  <c r="G43" i="1" s="1"/>
  <c r="K36" i="1"/>
  <c r="J36" i="1"/>
  <c r="N39" i="1"/>
  <c r="N10" i="1"/>
  <c r="J10" i="1"/>
  <c r="R28" i="1"/>
  <c r="S20" i="1"/>
  <c r="R20" i="1"/>
  <c r="S21" i="1" l="1"/>
  <c r="F29" i="1"/>
  <c r="G16" i="1"/>
  <c r="F16" i="1"/>
  <c r="F17" i="1" l="1"/>
  <c r="J23" i="1"/>
  <c r="F16" i="5" l="1"/>
  <c r="C16" i="5"/>
  <c r="F22" i="5"/>
  <c r="C30" i="5"/>
  <c r="F30" i="5"/>
  <c r="D36" i="3"/>
  <c r="F24" i="5" l="1"/>
  <c r="F32" i="5" s="1"/>
  <c r="C32" i="5"/>
  <c r="C22" i="1" l="1"/>
  <c r="B22" i="1"/>
  <c r="O22" i="1"/>
  <c r="N22" i="1"/>
  <c r="K22" i="1"/>
  <c r="J22" i="1"/>
  <c r="O10" i="1"/>
  <c r="K10" i="1"/>
  <c r="B23" i="1" l="1"/>
  <c r="J11" i="1"/>
</calcChain>
</file>

<file path=xl/sharedStrings.xml><?xml version="1.0" encoding="utf-8"?>
<sst xmlns="http://schemas.openxmlformats.org/spreadsheetml/2006/main" count="90" uniqueCount="77">
  <si>
    <t>CAPITAL SOCIAL</t>
  </si>
  <si>
    <t>LIBRO DE MAYOR</t>
  </si>
  <si>
    <t>ACTIVOS CIRCULANTES</t>
  </si>
  <si>
    <t>  </t>
  </si>
  <si>
    <t xml:space="preserve">Bancos </t>
  </si>
  <si>
    <t xml:space="preserve">Mercancias </t>
  </si>
  <si>
    <t xml:space="preserve">TOTA ACTIVOS CIRCULANTES </t>
  </si>
  <si>
    <t>ACTIVOS</t>
  </si>
  <si>
    <t>DEBE</t>
  </si>
  <si>
    <t>HABER</t>
  </si>
  <si>
    <t>BANCO</t>
  </si>
  <si>
    <t>MERCANCIAS</t>
  </si>
  <si>
    <t>PASIVOS</t>
  </si>
  <si>
    <t>CAPITAL CONTABLE</t>
  </si>
  <si>
    <t xml:space="preserve">SUMAS IGUALES </t>
  </si>
  <si>
    <t>BALANZA DE COMPROBACION</t>
  </si>
  <si>
    <t>Prof Rrodriguez Flores Eduardo</t>
  </si>
  <si>
    <t>Vo.Bo.</t>
  </si>
  <si>
    <t>Elaboró</t>
  </si>
  <si>
    <t xml:space="preserve">TOTAL CAPITAL + PASIVOS </t>
  </si>
  <si>
    <t>TOTAL ACTIVOS</t>
  </si>
  <si>
    <t>TOTAL CAPITAL CONTABLE</t>
  </si>
  <si>
    <t xml:space="preserve">TOTAL ACTIVOS NO CIRCULANTES </t>
  </si>
  <si>
    <t xml:space="preserve">Capital social </t>
  </si>
  <si>
    <t>.</t>
  </si>
  <si>
    <t xml:space="preserve">CAPITAL CONTABLE </t>
  </si>
  <si>
    <t>TOTAL PASIVOS</t>
  </si>
  <si>
    <t xml:space="preserve">TOTAL PASIVOS NO CIRCULANTES </t>
  </si>
  <si>
    <t xml:space="preserve"> </t>
  </si>
  <si>
    <t xml:space="preserve">ACTIVOS NO CIRCULANTES </t>
  </si>
  <si>
    <t xml:space="preserve">PASIVOS NO CIRCULANTES </t>
  </si>
  <si>
    <t>TOTAL PASIVO CIRCULANTES</t>
  </si>
  <si>
    <t>PASIVOS CIRCULANTES</t>
  </si>
  <si>
    <t>M.N. /00</t>
  </si>
  <si>
    <t>Balance general</t>
  </si>
  <si>
    <t>PUBLICIDAD</t>
  </si>
  <si>
    <t>Mobiliario</t>
  </si>
  <si>
    <t>Publicidad</t>
  </si>
  <si>
    <t xml:space="preserve">Documentos por pagar </t>
  </si>
  <si>
    <t>IVA ACREDITADO</t>
  </si>
  <si>
    <t>PAPELERIA</t>
  </si>
  <si>
    <t>PROVEEDOR</t>
  </si>
  <si>
    <t>PRESTAMO ALARGO PLAZO</t>
  </si>
  <si>
    <t>IVA POR ACREDITAR</t>
  </si>
  <si>
    <t>DOCUMENTO SPOR PAGAR</t>
  </si>
  <si>
    <t>Maquinaria y equipo</t>
  </si>
  <si>
    <t>Papeleria</t>
  </si>
  <si>
    <t xml:space="preserve">Bienes </t>
  </si>
  <si>
    <t>Transporte</t>
  </si>
  <si>
    <t>Terrenos</t>
  </si>
  <si>
    <t>Gastos de instalacón</t>
  </si>
  <si>
    <t>Gastos de operación</t>
  </si>
  <si>
    <t>Iva acreditado</t>
  </si>
  <si>
    <t>Iva por acreditar</t>
  </si>
  <si>
    <t>Proveedores</t>
  </si>
  <si>
    <t>Acreedor de largo plazo</t>
  </si>
  <si>
    <t>Prestamo a largo plazo</t>
  </si>
  <si>
    <t>1° de enero al 27 Agosto del 2018</t>
  </si>
  <si>
    <t>CAJA/BANCOS</t>
  </si>
  <si>
    <t>ALMACEN</t>
  </si>
  <si>
    <t>TERRENOS</t>
  </si>
  <si>
    <t>EDIFICIOS</t>
  </si>
  <si>
    <t>MOBILIARIO Y EQUIPO</t>
  </si>
  <si>
    <t>EQUIPO DE REPARTO</t>
  </si>
  <si>
    <t>PROVEEDORES</t>
  </si>
  <si>
    <t>ACREEDORES</t>
  </si>
  <si>
    <t>CLINETES</t>
  </si>
  <si>
    <t>EQUIPO DE COMPUTO</t>
  </si>
  <si>
    <t>GASTOS</t>
  </si>
  <si>
    <t>DEUDORES</t>
  </si>
  <si>
    <t>CLIENTES</t>
  </si>
  <si>
    <t>MOBILIRARIO</t>
  </si>
  <si>
    <t>REPARTO</t>
  </si>
  <si>
    <t xml:space="preserve">ACREEDOR </t>
  </si>
  <si>
    <t>IVA ACREDITAR</t>
  </si>
  <si>
    <t>Rojas Alvarado Luis Enrique</t>
  </si>
  <si>
    <t>"Caramelitos S.A. DE S.V."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</si>
</sst>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#,##0"/>
    <numFmt numFmtId="165" formatCode="#,##0.00\ &quot;€&quot;;[Red]\-#,##0.00\ &quot;€&quot;"/>
    <numFmt numFmtId="166" formatCode="[$$-80A]#,##0;\-[$$-80A]#,##0"/>
    <numFmt numFmtId="167" formatCode="#,##0.00\ &quot;€&quot;"/>
    <numFmt numFmtId="168" formatCode="&quot;$&quot;#,##0.00"/>
    <numFmt numFmtId="169" formatCode="[$$-80A]#,##0.00;\-[$$-80A]#,##0.00"/>
    <numFmt numFmtId="170" formatCode="#,##0.00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outline/>
      <shadow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condense/>
      <extend/>
      <outline/>
      <shadow/>
      <sz val="1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20"/>
      <color theme="3"/>
      <name val="Calibri"/>
      <family val="2"/>
      <scheme val="minor"/>
    </font>
    <font>
      <b/>
      <sz val="8"/>
      <name val="Calibri"/>
      <family val="2"/>
      <scheme val="minor"/>
    </font>
    <font>
      <sz val="24"/>
      <color rgb="FF333333"/>
      <name val="Arial"/>
      <family val="2"/>
    </font>
    <font>
      <outline/>
      <shadow/>
      <sz val="10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ck">
        <color theme="3" tint="0.499984740745262"/>
      </top>
      <bottom/>
      <diagonal/>
    </border>
    <border>
      <left/>
      <right/>
      <top/>
      <bottom style="thick">
        <color theme="3" tint="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6" fillId="0" borderId="0">
      <alignment vertical="center"/>
    </xf>
    <xf numFmtId="0" fontId="11" fillId="0" borderId="0" applyNumberFormat="0" applyFill="0" applyBorder="0" applyProtection="0">
      <alignment vertical="center"/>
    </xf>
    <xf numFmtId="44" fontId="6" fillId="0" borderId="0" applyFont="0" applyFill="0" applyBorder="0" applyAlignment="0" applyProtection="0"/>
    <xf numFmtId="0" fontId="15" fillId="0" borderId="0" applyNumberFormat="0" applyFill="0" applyProtection="0">
      <alignment vertical="center"/>
    </xf>
    <xf numFmtId="0" fontId="17" fillId="0" borderId="0" applyNumberFormat="0" applyFill="0" applyBorder="0" applyProtection="0">
      <alignment vertical="center"/>
    </xf>
  </cellStyleXfs>
  <cellXfs count="123">
    <xf numFmtId="0" fontId="0" fillId="0" borderId="0" xfId="0"/>
    <xf numFmtId="0" fontId="0" fillId="0" borderId="0" xfId="0" applyBorder="1" applyAlignment="1">
      <alignment horizontal="center"/>
    </xf>
    <xf numFmtId="42" fontId="0" fillId="0" borderId="0" xfId="0" applyNumberFormat="1" applyBorder="1"/>
    <xf numFmtId="164" fontId="0" fillId="0" borderId="0" xfId="0" applyNumberForma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2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vertical="center"/>
    </xf>
    <xf numFmtId="0" fontId="10" fillId="0" borderId="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166" fontId="0" fillId="0" borderId="0" xfId="4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left" vertical="center" wrapText="1" indent="2"/>
    </xf>
    <xf numFmtId="0" fontId="6" fillId="0" borderId="0" xfId="2" applyFont="1" applyAlignment="1">
      <alignment vertical="center"/>
    </xf>
    <xf numFmtId="0" fontId="4" fillId="0" borderId="0" xfId="2" applyFont="1" applyFill="1" applyBorder="1" applyAlignment="1">
      <alignment horizontal="left" vertical="center" indent="2"/>
    </xf>
    <xf numFmtId="0" fontId="13" fillId="0" borderId="0" xfId="2" applyFont="1" applyBorder="1">
      <alignment vertical="center"/>
    </xf>
    <xf numFmtId="0" fontId="6" fillId="0" borderId="8" xfId="2" applyFont="1" applyBorder="1">
      <alignment vertical="center"/>
    </xf>
    <xf numFmtId="0" fontId="14" fillId="0" borderId="0" xfId="2" applyFont="1" applyFill="1" applyBorder="1" applyAlignment="1">
      <alignment horizontal="left" vertical="center" wrapText="1" indent="2"/>
    </xf>
    <xf numFmtId="0" fontId="13" fillId="0" borderId="0" xfId="2" applyFont="1" applyBorder="1" applyAlignment="1">
      <alignment vertical="center"/>
    </xf>
    <xf numFmtId="167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left" vertical="center" wrapText="1" indent="2"/>
      <protection locked="0"/>
    </xf>
    <xf numFmtId="0" fontId="13" fillId="0" borderId="0" xfId="2" applyFont="1" applyBorder="1" applyProtection="1">
      <alignment vertical="center"/>
      <protection locked="0"/>
    </xf>
    <xf numFmtId="0" fontId="6" fillId="0" borderId="0" xfId="2" applyFont="1" applyFill="1" applyBorder="1" applyAlignment="1" applyProtection="1">
      <alignment horizontal="left" vertical="center" wrapText="1" indent="2"/>
      <protection locked="0"/>
    </xf>
    <xf numFmtId="0" fontId="4" fillId="0" borderId="0" xfId="2" applyFont="1" applyFill="1" applyBorder="1" applyAlignment="1">
      <alignment horizontal="left" vertical="center" wrapText="1" indent="2"/>
    </xf>
    <xf numFmtId="165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Alignment="1"/>
    <xf numFmtId="0" fontId="15" fillId="0" borderId="8" xfId="5" applyBorder="1" applyAlignment="1"/>
    <xf numFmtId="0" fontId="15" fillId="0" borderId="0" xfId="5" applyAlignment="1"/>
    <xf numFmtId="0" fontId="16" fillId="0" borderId="0" xfId="2" applyFont="1" applyBorder="1" applyAlignment="1"/>
    <xf numFmtId="0" fontId="15" fillId="0" borderId="0" xfId="5" applyAlignment="1">
      <alignment wrapText="1"/>
    </xf>
    <xf numFmtId="0" fontId="17" fillId="0" borderId="0" xfId="6" applyBorder="1" applyAlignment="1"/>
    <xf numFmtId="0" fontId="17" fillId="0" borderId="9" xfId="6" applyBorder="1" applyAlignment="1"/>
    <xf numFmtId="0" fontId="17" fillId="0" borderId="1" xfId="6" applyBorder="1" applyAlignment="1">
      <alignment wrapText="1"/>
    </xf>
    <xf numFmtId="0" fontId="18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2" fontId="2" fillId="0" borderId="0" xfId="0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 indent="2"/>
    </xf>
    <xf numFmtId="0" fontId="7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4" fontId="0" fillId="0" borderId="12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1" xfId="0" applyNumberFormat="1" applyBorder="1"/>
    <xf numFmtId="0" fontId="2" fillId="0" borderId="0" xfId="0" applyNumberFormat="1" applyFont="1" applyBorder="1" applyAlignment="1">
      <alignment horizontal="right"/>
    </xf>
    <xf numFmtId="164" fontId="0" fillId="0" borderId="17" xfId="0" applyNumberFormat="1" applyBorder="1"/>
    <xf numFmtId="168" fontId="0" fillId="0" borderId="20" xfId="0" applyNumberFormat="1" applyBorder="1"/>
    <xf numFmtId="44" fontId="0" fillId="0" borderId="16" xfId="0" applyNumberFormat="1" applyBorder="1"/>
    <xf numFmtId="168" fontId="0" fillId="0" borderId="15" xfId="0" applyNumberFormat="1" applyBorder="1"/>
    <xf numFmtId="168" fontId="0" fillId="0" borderId="16" xfId="0" applyNumberFormat="1" applyBorder="1"/>
    <xf numFmtId="168" fontId="0" fillId="0" borderId="19" xfId="0" applyNumberFormat="1" applyBorder="1"/>
    <xf numFmtId="168" fontId="0" fillId="0" borderId="18" xfId="0" applyNumberFormat="1" applyBorder="1"/>
    <xf numFmtId="168" fontId="0" fillId="0" borderId="17" xfId="0" applyNumberFormat="1" applyBorder="1"/>
    <xf numFmtId="168" fontId="0" fillId="0" borderId="4" xfId="0" applyNumberFormat="1" applyFont="1" applyBorder="1" applyAlignment="1">
      <alignment horizontal="center"/>
    </xf>
    <xf numFmtId="168" fontId="0" fillId="0" borderId="5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168" fontId="0" fillId="2" borderId="4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0" borderId="0" xfId="0" applyNumberFormat="1" applyBorder="1"/>
    <xf numFmtId="164" fontId="0" fillId="0" borderId="23" xfId="0" applyNumberFormat="1" applyBorder="1"/>
    <xf numFmtId="168" fontId="0" fillId="0" borderId="22" xfId="0" applyNumberFormat="1" applyBorder="1"/>
    <xf numFmtId="0" fontId="0" fillId="0" borderId="0" xfId="0" applyBorder="1"/>
    <xf numFmtId="169" fontId="0" fillId="0" borderId="0" xfId="4" applyNumberFormat="1" applyFont="1" applyFill="1" applyBorder="1" applyAlignment="1">
      <alignment horizontal="right" vertical="center"/>
    </xf>
    <xf numFmtId="169" fontId="11" fillId="0" borderId="1" xfId="3" applyNumberFormat="1" applyBorder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69" fontId="1" fillId="0" borderId="0" xfId="0" applyNumberFormat="1" applyFont="1" applyFill="1" applyBorder="1" applyAlignment="1">
      <alignment horizontal="right" vertical="center"/>
    </xf>
    <xf numFmtId="169" fontId="6" fillId="0" borderId="0" xfId="1" applyNumberFormat="1" applyFont="1" applyAlignment="1">
      <alignment vertical="center"/>
    </xf>
    <xf numFmtId="169" fontId="8" fillId="0" borderId="0" xfId="0" applyNumberFormat="1" applyFont="1" applyFill="1" applyBorder="1" applyAlignment="1" applyProtection="1">
      <alignment horizontal="right" vertical="center"/>
      <protection locked="0"/>
    </xf>
    <xf numFmtId="169" fontId="0" fillId="0" borderId="0" xfId="4" applyNumberFormat="1" applyFont="1" applyFill="1" applyBorder="1" applyAlignment="1" applyProtection="1">
      <alignment horizontal="right" vertical="center"/>
      <protection locked="0"/>
    </xf>
    <xf numFmtId="170" fontId="5" fillId="0" borderId="0" xfId="2" applyNumberFormat="1" applyFont="1" applyFill="1" applyBorder="1" applyAlignment="1">
      <alignment horizontal="left" vertical="center"/>
    </xf>
    <xf numFmtId="169" fontId="5" fillId="0" borderId="0" xfId="1" applyNumberFormat="1" applyFont="1" applyFill="1" applyBorder="1" applyAlignment="1">
      <alignment horizontal="left" vertical="center" wrapText="1"/>
    </xf>
    <xf numFmtId="167" fontId="0" fillId="0" borderId="0" xfId="4" applyNumberFormat="1" applyFont="1" applyFill="1" applyBorder="1" applyAlignment="1">
      <alignment horizontal="right" vertical="center"/>
    </xf>
    <xf numFmtId="167" fontId="6" fillId="0" borderId="0" xfId="2" applyNumberFormat="1" applyFont="1">
      <alignment vertical="center"/>
    </xf>
    <xf numFmtId="0" fontId="4" fillId="0" borderId="0" xfId="2" applyNumberFormat="1" applyFont="1" applyBorder="1" applyAlignment="1">
      <alignment horizontal="left" vertical="center" indent="2"/>
    </xf>
    <xf numFmtId="169" fontId="0" fillId="0" borderId="26" xfId="4" applyNumberFormat="1" applyFont="1" applyFill="1" applyBorder="1" applyAlignment="1">
      <alignment horizontal="right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3" fillId="0" borderId="0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left" vertical="center" wrapText="1" indent="2"/>
    </xf>
    <xf numFmtId="169" fontId="21" fillId="0" borderId="0" xfId="0" applyNumberFormat="1" applyFont="1" applyFill="1" applyBorder="1" applyAlignment="1">
      <alignment horizontal="right" vertical="center"/>
    </xf>
  </cellXfs>
  <cellStyles count="7">
    <cellStyle name="Encabezado 4 2" xfId="3"/>
    <cellStyle name="Moneda" xfId="1" builtinId="4"/>
    <cellStyle name="Moneda 2" xfId="4"/>
    <cellStyle name="Normal" xfId="0" builtinId="0"/>
    <cellStyle name="Normal 2" xfId="2"/>
    <cellStyle name="Título 2 2" xfId="5"/>
    <cellStyle name="Título 3 2" xfId="6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z val="11"/>
        <color theme="1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7" formatCode="#,##0.00\ &quot;€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numFmt numFmtId="169" formatCode="[$$-80A]#,##0.00;\-[$$-80A]#,##0.00"/>
    </dxf>
    <dxf>
      <font>
        <b val="0"/>
        <i val="0"/>
        <strike val="0"/>
        <condense val="0"/>
        <extend val="0"/>
        <outline/>
        <shadow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  <protection locked="0" hidden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  <protection locked="0" hidden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justifyLastLine="0" shrinkToFit="0" readingOrder="0"/>
    </dxf>
    <dxf>
      <alignment horizontal="left" vertical="center" textRotation="0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$-80A]#,##0.00;\-[$$-80A]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alignment horizontal="left" vertical="center" textRotation="0" wrapText="1" indent="2" justifyLastLine="0" shrinkToFit="0" readingOrder="0"/>
    </dxf>
    <dxf>
      <font>
        <b val="0"/>
        <i val="0"/>
        <strike val="0"/>
        <outline/>
        <shadow/>
        <u val="none"/>
        <vertAlign val="baseline"/>
        <sz val="10"/>
        <color auto="1"/>
        <name val="Calibri"/>
        <scheme val="minor"/>
      </font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/>
        <strike/>
        <outline/>
        <shadow/>
        <u val="none"/>
        <vertAlign val="baseline"/>
        <sz val="12"/>
        <color auto="1"/>
        <name val="Calibri"/>
        <scheme val="minor"/>
      </font>
      <alignment horizontal="left" vertical="center" textRotation="0" wrapText="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lance sheet table" pivot="0" count="2">
      <tableStyleElement type="wholeTable" dxfId="37"/>
      <tableStyleElement type="totalRow" dxfId="36"/>
    </tableStyle>
    <tableStyle name="MySqlDefault" pivot="0" table="0" count="2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blActivosActuales" displayName="tblActivosActuales" ref="B9:C16" totalsRowCount="1" headerRowDxfId="33" dataDxfId="32" totalsRowDxfId="31">
  <autoFilter ref="B9:C15">
    <filterColumn colId="0" hiddenButton="1"/>
    <filterColumn colId="1" hiddenButton="1"/>
  </autoFilter>
  <tableColumns count="2">
    <tableColumn id="1" name="ACTIVOS CIRCULANTES" totalsRowLabel="TOTA ACTIVOS CIRCULANTES " dataDxfId="30" totalsRowDxfId="1"/>
    <tableColumn id="2" name="  " totalsRowFunction="sum" dataDxfId="29" totalsRowDxfId="0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Activos actuales" altTextSummary="Valores de las inversiones y activos actuales."/>
    </ext>
  </extLst>
</table>
</file>

<file path=xl/tables/table2.xml><?xml version="1.0" encoding="utf-8"?>
<table xmlns="http://schemas.openxmlformats.org/spreadsheetml/2006/main" id="5" name="tblOtrosActivos" displayName="tblOtrosActivos" ref="B18:C30" totalsRowCount="1" headerRowDxfId="28" dataDxfId="27" totalsRowDxfId="26">
  <autoFilter ref="B18:C29">
    <filterColumn colId="0" hiddenButton="1"/>
    <filterColumn colId="1" hiddenButton="1"/>
  </autoFilter>
  <tableColumns count="2">
    <tableColumn id="1" name="ACTIVOS NO CIRCULANTES " totalsRowLabel="TOTAL ACTIVOS NO CIRCULANTES " dataDxfId="25" totalsRowDxfId="24"/>
    <tableColumn id="2" name=" " totalsRowFunction="sum" dataDxfId="23" totalsRowDxfId="22" dataCellStyle="Moneda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s activos" altTextSummary="Valores de otras inversiones y activos."/>
    </ext>
  </extLst>
</table>
</file>

<file path=xl/tables/table3.xml><?xml version="1.0" encoding="utf-8"?>
<table xmlns="http://schemas.openxmlformats.org/spreadsheetml/2006/main" id="6" name="tblPasivoactual" displayName="tblPasivoactual" ref="E9:F16" totalsRowCount="1" headerRowDxfId="21" dataDxfId="20" totalsRowDxfId="19">
  <autoFilter ref="E9:F15">
    <filterColumn colId="0" hiddenButton="1"/>
    <filterColumn colId="1" hiddenButton="1"/>
  </autoFilter>
  <tableColumns count="2">
    <tableColumn id="1" name="PASIVOS CIRCULANTES" totalsRowLabel="TOTAL PASIVO CIRCULANTES" dataDxfId="18" totalsRowDxfId="17"/>
    <tableColumn id="2" name="  " totalsRowFunction="sum" dataDxfId="16" totalsRowDxfId="15" dataCellStyle="Moneda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Pasivo actual" altTextSummary="Valores de las deudas y del pasivo actuales."/>
    </ext>
  </extLst>
</table>
</file>

<file path=xl/tables/table4.xml><?xml version="1.0" encoding="utf-8"?>
<table xmlns="http://schemas.openxmlformats.org/spreadsheetml/2006/main" id="7" name="tblOtrosPasivo" displayName="tblOtrosPasivo" ref="E18:F22" totalsRowCount="1" headerRowDxfId="14" dataDxfId="13" totalsRowDxfId="12">
  <autoFilter ref="E18:F21">
    <filterColumn colId="0" hiddenButton="1"/>
    <filterColumn colId="1" hiddenButton="1"/>
  </autoFilter>
  <tableColumns count="2">
    <tableColumn id="1" name="PASIVOS NO CIRCULANTES " totalsRowLabel="TOTAL PASIVOS NO CIRCULANTES " dataDxfId="11" totalsRowDxfId="10" dataCellStyle="Normal 2"/>
    <tableColumn id="2" name=" " totalsRowFunction="sum" dataDxfId="9" totalsRowDxfId="8" dataCellStyle="Normal 2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ro pasivo" altTextSummary="Valores de las otras deudas y del pasivo."/>
    </ext>
  </extLst>
</table>
</file>

<file path=xl/tables/table5.xml><?xml version="1.0" encoding="utf-8"?>
<table xmlns="http://schemas.openxmlformats.org/spreadsheetml/2006/main" id="8" name="Tabla7" displayName="Tabla7" ref="E26:F30" totalsRowCount="1" headerRowDxfId="7" dataDxfId="6">
  <autoFilter ref="E26:F29"/>
  <tableColumns count="2">
    <tableColumn id="1" name="CAPITAL CONTABLE " totalsRowLabel="TOTAL CAPITAL CONTABLE" dataDxfId="5" totalsRowDxfId="4" dataCellStyle="Normal 2"/>
    <tableColumn id="2" name="." totalsRowFunction="sum" dataDxfId="3" totalsRowDxfId="2" dataCellStyle="Normal 2"/>
  </tableColumns>
  <tableStyleInfo name="Balance sheet ta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8"/>
  <sheetViews>
    <sheetView topLeftCell="A6" zoomScaleNormal="100" workbookViewId="0">
      <selection activeCell="G15" sqref="G15"/>
    </sheetView>
  </sheetViews>
  <sheetFormatPr baseColWidth="10" defaultRowHeight="15" x14ac:dyDescent="0.25"/>
  <cols>
    <col min="1" max="1" width="3.42578125" customWidth="1"/>
    <col min="2" max="2" width="14.42578125" customWidth="1"/>
    <col min="3" max="3" width="15.28515625" customWidth="1"/>
    <col min="4" max="5" width="4.5703125" customWidth="1"/>
    <col min="6" max="6" width="14.7109375" customWidth="1"/>
    <col min="7" max="7" width="12.85546875" customWidth="1"/>
    <col min="8" max="9" width="4.5703125" customWidth="1"/>
    <col min="10" max="11" width="14.140625" customWidth="1"/>
    <col min="12" max="13" width="4.5703125" customWidth="1"/>
    <col min="14" max="15" width="12.85546875" customWidth="1"/>
    <col min="16" max="16" width="4.5703125" customWidth="1"/>
    <col min="17" max="17" width="11.42578125" customWidth="1"/>
    <col min="20" max="20" width="3.7109375" customWidth="1"/>
  </cols>
  <sheetData>
    <row r="2" spans="1:19" ht="34.5" customHeight="1" x14ac:dyDescent="0.25">
      <c r="C2" s="106" t="s">
        <v>1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4" spans="1:19" ht="15.75" thickBot="1" x14ac:dyDescent="0.3">
      <c r="B4" s="107" t="s">
        <v>25</v>
      </c>
      <c r="C4" s="108"/>
      <c r="D4" s="1"/>
      <c r="E4" s="50"/>
      <c r="F4" s="100" t="s">
        <v>58</v>
      </c>
      <c r="G4" s="101"/>
      <c r="I4" s="50"/>
      <c r="J4" s="100" t="s">
        <v>66</v>
      </c>
      <c r="K4" s="101"/>
      <c r="L4" s="1"/>
      <c r="M4" s="50"/>
      <c r="N4" s="100" t="s">
        <v>59</v>
      </c>
      <c r="O4" s="101"/>
    </row>
    <row r="5" spans="1:19" x14ac:dyDescent="0.25">
      <c r="B5" s="53">
        <v>1436000</v>
      </c>
      <c r="C5" s="54"/>
      <c r="D5" s="4"/>
      <c r="E5" s="69"/>
      <c r="F5" s="65">
        <v>750000</v>
      </c>
      <c r="G5" s="61">
        <v>83520</v>
      </c>
      <c r="H5" s="4">
        <v>1</v>
      </c>
      <c r="I5" s="69"/>
      <c r="J5" s="53">
        <v>155500</v>
      </c>
      <c r="K5" s="61">
        <v>35000</v>
      </c>
      <c r="L5" s="4">
        <v>5</v>
      </c>
      <c r="M5" s="69"/>
      <c r="N5" s="65">
        <v>120000</v>
      </c>
      <c r="O5" s="61"/>
      <c r="P5" s="4"/>
    </row>
    <row r="6" spans="1:19" x14ac:dyDescent="0.25">
      <c r="A6" s="5"/>
      <c r="B6" s="53"/>
      <c r="C6" s="55"/>
      <c r="D6" s="4"/>
      <c r="E6" s="69">
        <v>5</v>
      </c>
      <c r="F6" s="66">
        <v>35000</v>
      </c>
      <c r="G6" s="62">
        <v>75000</v>
      </c>
      <c r="H6" s="4">
        <v>4</v>
      </c>
      <c r="I6" s="69"/>
      <c r="J6" s="53"/>
      <c r="K6" s="62">
        <v>25000</v>
      </c>
      <c r="L6" s="4">
        <v>9</v>
      </c>
      <c r="M6" s="69">
        <v>1</v>
      </c>
      <c r="N6" s="66">
        <v>72000</v>
      </c>
      <c r="O6" s="62"/>
      <c r="P6" s="4"/>
    </row>
    <row r="7" spans="1:19" x14ac:dyDescent="0.25">
      <c r="A7" s="5"/>
      <c r="B7" s="53"/>
      <c r="C7" s="55"/>
      <c r="D7" s="4"/>
      <c r="E7" s="69">
        <v>9</v>
      </c>
      <c r="F7" s="66">
        <v>25000</v>
      </c>
      <c r="G7" s="62">
        <v>12180</v>
      </c>
      <c r="H7" s="4">
        <v>6</v>
      </c>
      <c r="I7" s="69"/>
      <c r="J7" s="53"/>
      <c r="K7" s="62"/>
      <c r="L7" s="4"/>
      <c r="M7" s="69">
        <v>6</v>
      </c>
      <c r="N7" s="66">
        <v>45000</v>
      </c>
      <c r="O7" s="62"/>
      <c r="P7" s="4"/>
    </row>
    <row r="8" spans="1:19" x14ac:dyDescent="0.25">
      <c r="A8" s="5"/>
      <c r="B8" s="56"/>
      <c r="C8" s="55"/>
      <c r="D8" s="4"/>
      <c r="E8" s="69">
        <v>16</v>
      </c>
      <c r="F8" s="66">
        <v>500</v>
      </c>
      <c r="G8" s="62">
        <v>14790</v>
      </c>
      <c r="H8" s="4">
        <v>7</v>
      </c>
      <c r="I8" s="69"/>
      <c r="J8" s="53"/>
      <c r="K8" s="62"/>
      <c r="L8" s="4"/>
      <c r="M8" s="69">
        <v>6</v>
      </c>
      <c r="N8" s="66">
        <v>10500</v>
      </c>
      <c r="O8" s="62"/>
      <c r="P8" s="4"/>
    </row>
    <row r="9" spans="1:19" x14ac:dyDescent="0.25">
      <c r="A9" s="5"/>
      <c r="B9" s="56"/>
      <c r="C9" s="55"/>
      <c r="D9" s="4"/>
      <c r="E9" s="69"/>
      <c r="F9" s="66"/>
      <c r="G9" s="62">
        <v>49300</v>
      </c>
      <c r="H9" s="4">
        <v>10</v>
      </c>
      <c r="I9" s="69"/>
      <c r="J9" s="53"/>
      <c r="K9" s="62"/>
      <c r="L9" s="4"/>
      <c r="M9" s="69">
        <v>10</v>
      </c>
      <c r="N9" s="66">
        <v>85000</v>
      </c>
      <c r="O9" s="62"/>
      <c r="P9" s="4"/>
    </row>
    <row r="10" spans="1:19" x14ac:dyDescent="0.25">
      <c r="A10" s="5"/>
      <c r="B10" s="57"/>
      <c r="C10" s="58"/>
      <c r="D10" s="2"/>
      <c r="E10" s="69"/>
      <c r="F10" s="66"/>
      <c r="G10" s="62">
        <v>14500</v>
      </c>
      <c r="H10" s="4">
        <v>11</v>
      </c>
      <c r="I10" s="50"/>
      <c r="J10" s="67">
        <f>SUM(J5:J9)</f>
        <v>155500</v>
      </c>
      <c r="K10" s="58">
        <f>SUM(K5:K9)</f>
        <v>60000</v>
      </c>
      <c r="L10" s="4"/>
      <c r="M10" s="50"/>
      <c r="N10" s="67">
        <f>SUM(N5:N9)</f>
        <v>332500</v>
      </c>
      <c r="O10" s="58">
        <f>SUM(O5:O9)</f>
        <v>0</v>
      </c>
      <c r="P10" s="4"/>
    </row>
    <row r="11" spans="1:19" x14ac:dyDescent="0.25">
      <c r="B11" s="59"/>
      <c r="C11" s="60"/>
      <c r="D11" s="2"/>
      <c r="E11" s="69"/>
      <c r="F11" s="66"/>
      <c r="G11" s="62">
        <v>45000</v>
      </c>
      <c r="H11" s="4">
        <v>12</v>
      </c>
      <c r="J11" s="63">
        <f>(J10-K10)</f>
        <v>95500</v>
      </c>
      <c r="K11" s="64"/>
      <c r="L11" s="4"/>
      <c r="M11" s="5"/>
      <c r="N11" s="63"/>
      <c r="O11" s="64"/>
      <c r="P11" s="4"/>
    </row>
    <row r="12" spans="1:19" x14ac:dyDescent="0.25">
      <c r="E12" s="69"/>
      <c r="F12" s="66"/>
      <c r="G12" s="62">
        <v>14500</v>
      </c>
      <c r="H12" s="4">
        <v>13</v>
      </c>
      <c r="M12" s="5"/>
    </row>
    <row r="13" spans="1:19" x14ac:dyDescent="0.25">
      <c r="E13" s="69"/>
      <c r="F13" s="66"/>
      <c r="G13" s="62">
        <v>1500</v>
      </c>
      <c r="H13" s="4">
        <v>14</v>
      </c>
      <c r="M13" s="5"/>
      <c r="R13">
        <v>750000</v>
      </c>
      <c r="S13">
        <v>94500</v>
      </c>
    </row>
    <row r="14" spans="1:19" x14ac:dyDescent="0.25">
      <c r="E14" s="69"/>
      <c r="F14" s="66"/>
      <c r="G14" s="62">
        <v>37700</v>
      </c>
      <c r="H14" s="4">
        <v>15</v>
      </c>
      <c r="M14" s="5"/>
      <c r="R14">
        <v>155500</v>
      </c>
      <c r="S14">
        <v>275000</v>
      </c>
    </row>
    <row r="15" spans="1:19" x14ac:dyDescent="0.25">
      <c r="E15" s="69"/>
      <c r="F15" s="66"/>
      <c r="G15" s="62">
        <v>29580</v>
      </c>
      <c r="H15" s="4">
        <v>8</v>
      </c>
      <c r="M15" s="5"/>
      <c r="R15">
        <v>120000</v>
      </c>
    </row>
    <row r="16" spans="1:19" ht="15.75" thickBot="1" x14ac:dyDescent="0.3">
      <c r="A16" s="50"/>
      <c r="B16" s="109" t="s">
        <v>60</v>
      </c>
      <c r="C16" s="110"/>
      <c r="D16" s="1"/>
      <c r="E16" s="50"/>
      <c r="F16" s="57">
        <f>SUM(F5:F15)</f>
        <v>810500</v>
      </c>
      <c r="G16" s="58">
        <f>SUM(G5:G15)</f>
        <v>377570</v>
      </c>
      <c r="H16" s="4"/>
      <c r="J16" s="100" t="s">
        <v>62</v>
      </c>
      <c r="K16" s="101"/>
      <c r="L16" s="1"/>
      <c r="M16" s="5"/>
      <c r="N16" s="100" t="s">
        <v>63</v>
      </c>
      <c r="O16" s="101"/>
      <c r="R16">
        <v>350000</v>
      </c>
    </row>
    <row r="17" spans="1:19" x14ac:dyDescent="0.25">
      <c r="A17" s="69"/>
      <c r="B17" s="65">
        <v>350000</v>
      </c>
      <c r="C17" s="61"/>
      <c r="D17" s="4"/>
      <c r="E17" s="5"/>
      <c r="F17" s="63">
        <f>F16-G16</f>
        <v>432930</v>
      </c>
      <c r="G17" s="64"/>
      <c r="H17" s="4"/>
      <c r="I17" s="69"/>
      <c r="J17" s="65">
        <v>35000</v>
      </c>
      <c r="K17" s="61"/>
      <c r="L17" s="4"/>
      <c r="M17" s="69"/>
      <c r="N17" s="65">
        <v>250000</v>
      </c>
      <c r="O17" s="61"/>
      <c r="P17" s="4"/>
      <c r="R17">
        <v>145000</v>
      </c>
    </row>
    <row r="18" spans="1:19" x14ac:dyDescent="0.25">
      <c r="A18" s="69"/>
      <c r="B18" s="66"/>
      <c r="C18" s="62"/>
      <c r="D18" s="4"/>
      <c r="I18" s="69"/>
      <c r="J18" s="66"/>
      <c r="K18" s="62"/>
      <c r="L18" s="4"/>
      <c r="M18" s="69"/>
      <c r="N18" s="66"/>
      <c r="O18" s="62"/>
      <c r="P18" s="4"/>
      <c r="R18">
        <v>35000</v>
      </c>
    </row>
    <row r="19" spans="1:19" x14ac:dyDescent="0.25">
      <c r="A19" s="69"/>
      <c r="B19" s="66"/>
      <c r="C19" s="62"/>
      <c r="D19" s="4"/>
      <c r="I19" s="69"/>
      <c r="J19" s="66"/>
      <c r="K19" s="62"/>
      <c r="L19" s="4"/>
      <c r="M19" s="69"/>
      <c r="N19" s="66"/>
      <c r="O19" s="62"/>
      <c r="P19" s="4"/>
      <c r="R19">
        <v>250000</v>
      </c>
    </row>
    <row r="20" spans="1:19" x14ac:dyDescent="0.25">
      <c r="A20" s="69"/>
      <c r="B20" s="66"/>
      <c r="C20" s="62"/>
      <c r="D20" s="4"/>
      <c r="I20" s="69"/>
      <c r="J20" s="66"/>
      <c r="K20" s="62"/>
      <c r="L20" s="4"/>
      <c r="M20" s="69"/>
      <c r="N20" s="66"/>
      <c r="O20" s="62"/>
      <c r="P20" s="4"/>
      <c r="R20">
        <f>SUM(R13:R19)</f>
        <v>1805500</v>
      </c>
      <c r="S20">
        <f>SUM(S13:S19)</f>
        <v>369500</v>
      </c>
    </row>
    <row r="21" spans="1:19" x14ac:dyDescent="0.25">
      <c r="A21" s="69"/>
      <c r="B21" s="66"/>
      <c r="C21" s="62"/>
      <c r="D21" s="4"/>
      <c r="I21" s="69"/>
      <c r="J21" s="66"/>
      <c r="K21" s="62"/>
      <c r="L21" s="4"/>
      <c r="M21" s="69"/>
      <c r="N21" s="66"/>
      <c r="O21" s="62"/>
      <c r="P21" s="4"/>
      <c r="S21">
        <f>R20-S20</f>
        <v>1436000</v>
      </c>
    </row>
    <row r="22" spans="1:19" ht="15.75" thickBot="1" x14ac:dyDescent="0.3">
      <c r="A22" s="50"/>
      <c r="B22" s="67">
        <f t="shared" ref="B22:C22" si="0">SUM(B17:B21)</f>
        <v>350000</v>
      </c>
      <c r="C22" s="68">
        <f t="shared" si="0"/>
        <v>0</v>
      </c>
      <c r="D22" s="3"/>
      <c r="E22" s="5"/>
      <c r="F22" s="100" t="s">
        <v>61</v>
      </c>
      <c r="G22" s="101"/>
      <c r="H22" s="1"/>
      <c r="J22" s="57">
        <f>SUM(J17:J21)</f>
        <v>35000</v>
      </c>
      <c r="K22" s="58">
        <f>SUM(K17:K21)</f>
        <v>0</v>
      </c>
      <c r="L22" s="3"/>
      <c r="M22" s="5"/>
      <c r="N22" s="57">
        <f>SUM(N17:N21)</f>
        <v>250000</v>
      </c>
      <c r="O22" s="58">
        <f>SUM(O17:O21)</f>
        <v>0</v>
      </c>
    </row>
    <row r="23" spans="1:19" x14ac:dyDescent="0.25">
      <c r="A23" s="5"/>
      <c r="B23" s="63">
        <f>B22-C22</f>
        <v>350000</v>
      </c>
      <c r="C23" s="64"/>
      <c r="D23" s="3"/>
      <c r="E23" s="69"/>
      <c r="F23" s="65">
        <v>145000</v>
      </c>
      <c r="G23" s="61"/>
      <c r="H23" s="4"/>
      <c r="J23" s="63">
        <f>SUM(J17:J19)</f>
        <v>35000</v>
      </c>
      <c r="K23" s="64"/>
      <c r="L23" s="3"/>
      <c r="M23" s="5"/>
      <c r="N23" s="63"/>
      <c r="O23" s="64"/>
    </row>
    <row r="24" spans="1:19" x14ac:dyDescent="0.25">
      <c r="E24" s="69"/>
      <c r="F24" s="66"/>
      <c r="G24" s="62"/>
      <c r="H24" s="4"/>
      <c r="M24" s="5"/>
    </row>
    <row r="25" spans="1:19" x14ac:dyDescent="0.25">
      <c r="E25" s="69"/>
      <c r="F25" s="66"/>
      <c r="G25" s="62"/>
      <c r="H25" s="4"/>
      <c r="M25" s="5"/>
    </row>
    <row r="26" spans="1:19" x14ac:dyDescent="0.25">
      <c r="E26" s="69"/>
      <c r="F26" s="73"/>
      <c r="G26" s="62"/>
      <c r="H26" s="4"/>
      <c r="M26" s="5"/>
      <c r="R26">
        <v>53940</v>
      </c>
      <c r="S26">
        <v>7440</v>
      </c>
    </row>
    <row r="27" spans="1:19" x14ac:dyDescent="0.25">
      <c r="E27" s="69"/>
      <c r="F27" s="66"/>
      <c r="G27" s="62"/>
      <c r="H27" s="4"/>
      <c r="M27" s="5"/>
      <c r="R27">
        <v>5220</v>
      </c>
    </row>
    <row r="28" spans="1:19" x14ac:dyDescent="0.25">
      <c r="E28" s="69"/>
      <c r="F28" s="66"/>
      <c r="G28" s="58"/>
      <c r="H28" s="3"/>
      <c r="M28" s="5"/>
      <c r="R28">
        <f>SUM(R26:R27)</f>
        <v>59160</v>
      </c>
    </row>
    <row r="29" spans="1:19" x14ac:dyDescent="0.25">
      <c r="E29" s="5"/>
      <c r="F29" s="85">
        <f>SUM(F23:F28)</f>
        <v>145000</v>
      </c>
      <c r="G29" s="84"/>
      <c r="H29" s="3"/>
      <c r="M29" s="5"/>
    </row>
    <row r="30" spans="1:19" ht="15.75" thickBot="1" x14ac:dyDescent="0.3">
      <c r="B30" s="104" t="s">
        <v>64</v>
      </c>
      <c r="C30" s="105"/>
      <c r="D30" s="1"/>
      <c r="E30" s="5"/>
      <c r="F30" s="3"/>
      <c r="I30" s="5"/>
      <c r="J30" s="100" t="s">
        <v>43</v>
      </c>
      <c r="K30" s="101"/>
      <c r="M30" s="5"/>
      <c r="N30" s="100" t="s">
        <v>39</v>
      </c>
      <c r="O30" s="101"/>
    </row>
    <row r="31" spans="1:19" x14ac:dyDescent="0.25">
      <c r="A31" s="69">
        <v>13</v>
      </c>
      <c r="B31" s="65">
        <v>14500</v>
      </c>
      <c r="C31" s="61">
        <v>94500</v>
      </c>
      <c r="D31" s="4"/>
      <c r="E31" s="80"/>
      <c r="I31" s="69">
        <v>2</v>
      </c>
      <c r="J31" s="65">
        <v>8160</v>
      </c>
      <c r="K31" s="61">
        <v>4080</v>
      </c>
      <c r="L31" s="4">
        <v>8</v>
      </c>
      <c r="M31" s="69">
        <v>1</v>
      </c>
      <c r="N31" s="65">
        <v>11520</v>
      </c>
      <c r="O31" s="61"/>
      <c r="P31" s="4"/>
    </row>
    <row r="32" spans="1:19" x14ac:dyDescent="0.25">
      <c r="A32" s="69">
        <v>15</v>
      </c>
      <c r="B32" s="66">
        <v>37700</v>
      </c>
      <c r="C32" s="62">
        <v>52200</v>
      </c>
      <c r="D32" s="4">
        <v>6</v>
      </c>
      <c r="E32" s="80"/>
      <c r="I32" s="69">
        <v>3</v>
      </c>
      <c r="J32" s="66">
        <v>288</v>
      </c>
      <c r="K32" s="62">
        <v>2000</v>
      </c>
      <c r="L32" s="4">
        <v>13</v>
      </c>
      <c r="M32" s="69">
        <v>6</v>
      </c>
      <c r="N32" s="66">
        <v>1680</v>
      </c>
      <c r="O32" s="62"/>
      <c r="P32" s="4"/>
    </row>
    <row r="33" spans="1:16" x14ac:dyDescent="0.25">
      <c r="A33" s="69"/>
      <c r="B33" s="66"/>
      <c r="C33" s="62">
        <v>49300</v>
      </c>
      <c r="D33" s="4">
        <v>10</v>
      </c>
      <c r="E33" s="80"/>
      <c r="I33" s="69">
        <v>6</v>
      </c>
      <c r="J33" s="66">
        <v>7200</v>
      </c>
      <c r="K33" s="62">
        <v>5200</v>
      </c>
      <c r="L33" s="4">
        <v>15</v>
      </c>
      <c r="M33" s="69">
        <v>7</v>
      </c>
      <c r="N33" s="66">
        <v>2040</v>
      </c>
      <c r="O33" s="62"/>
      <c r="P33" s="4"/>
    </row>
    <row r="34" spans="1:16" x14ac:dyDescent="0.25">
      <c r="A34" s="69"/>
      <c r="B34" s="66"/>
      <c r="C34" s="62"/>
      <c r="D34" s="4"/>
      <c r="E34" s="80"/>
      <c r="I34" s="69">
        <v>7</v>
      </c>
      <c r="J34" s="66">
        <v>2040</v>
      </c>
      <c r="K34" s="62"/>
      <c r="L34" s="4"/>
      <c r="M34" s="69">
        <v>8</v>
      </c>
      <c r="N34" s="66">
        <v>4080</v>
      </c>
      <c r="O34" s="62"/>
      <c r="P34" s="4"/>
    </row>
    <row r="35" spans="1:16" x14ac:dyDescent="0.25">
      <c r="A35" s="69"/>
      <c r="B35" s="66"/>
      <c r="C35" s="62"/>
      <c r="D35" s="4"/>
      <c r="I35" s="69">
        <v>10</v>
      </c>
      <c r="J35" s="66">
        <v>6800</v>
      </c>
      <c r="K35" s="62"/>
      <c r="L35" s="4"/>
      <c r="M35" s="69">
        <v>11</v>
      </c>
      <c r="N35" s="66">
        <v>2000</v>
      </c>
      <c r="O35" s="62"/>
      <c r="P35" s="4"/>
    </row>
    <row r="36" spans="1:16" ht="15.75" thickBot="1" x14ac:dyDescent="0.3">
      <c r="A36" s="5"/>
      <c r="B36" s="67">
        <f>SUM(B31:B35)</f>
        <v>52200</v>
      </c>
      <c r="C36" s="70">
        <f>SUM(C31:C35)</f>
        <v>196000</v>
      </c>
      <c r="D36" s="6"/>
      <c r="F36" s="104" t="s">
        <v>65</v>
      </c>
      <c r="G36" s="105"/>
      <c r="H36" s="1"/>
      <c r="I36" s="5"/>
      <c r="J36" s="67">
        <f>SUM(J31:J35)</f>
        <v>24488</v>
      </c>
      <c r="K36" s="70">
        <f>SUM(K31:K35)</f>
        <v>11280</v>
      </c>
      <c r="M36" s="69">
        <v>13</v>
      </c>
      <c r="N36" s="66">
        <v>2000</v>
      </c>
      <c r="O36" s="62"/>
      <c r="P36" s="4"/>
    </row>
    <row r="37" spans="1:16" x14ac:dyDescent="0.25">
      <c r="A37" s="5"/>
      <c r="B37" s="63"/>
      <c r="C37" s="64">
        <f>C36-B36</f>
        <v>143800</v>
      </c>
      <c r="D37" s="6"/>
      <c r="E37" s="5">
        <v>4</v>
      </c>
      <c r="F37" s="65">
        <v>75000</v>
      </c>
      <c r="G37" s="61">
        <v>275000</v>
      </c>
      <c r="H37" s="4"/>
      <c r="I37" s="5"/>
      <c r="J37" s="63">
        <f>J36-K36</f>
        <v>13208</v>
      </c>
      <c r="K37" s="64"/>
      <c r="M37" s="69">
        <v>15</v>
      </c>
      <c r="N37" s="66">
        <v>5200</v>
      </c>
      <c r="O37" s="62"/>
      <c r="P37" s="4"/>
    </row>
    <row r="38" spans="1:16" x14ac:dyDescent="0.25">
      <c r="E38" s="5">
        <v>8</v>
      </c>
      <c r="F38" s="73">
        <v>29580</v>
      </c>
      <c r="G38" s="62">
        <v>59160</v>
      </c>
      <c r="H38" s="4">
        <v>2</v>
      </c>
      <c r="M38" s="69">
        <v>10</v>
      </c>
      <c r="N38" s="66">
        <v>6800</v>
      </c>
      <c r="O38" s="62"/>
      <c r="P38" s="4"/>
    </row>
    <row r="39" spans="1:16" x14ac:dyDescent="0.25">
      <c r="E39" s="5">
        <v>12</v>
      </c>
      <c r="F39" s="66">
        <v>45000</v>
      </c>
      <c r="G39" s="62">
        <v>2088</v>
      </c>
      <c r="H39" s="4">
        <v>3</v>
      </c>
      <c r="M39" s="5"/>
      <c r="N39" s="67">
        <f>SUM(N31:N38)</f>
        <v>35320</v>
      </c>
      <c r="O39" s="58"/>
    </row>
    <row r="40" spans="1:16" x14ac:dyDescent="0.25">
      <c r="E40" s="5"/>
      <c r="F40" s="66"/>
      <c r="G40" s="62">
        <v>14790</v>
      </c>
      <c r="H40" s="4">
        <v>7</v>
      </c>
      <c r="M40" s="5"/>
      <c r="N40" s="63"/>
      <c r="O40" s="64"/>
    </row>
    <row r="41" spans="1:16" x14ac:dyDescent="0.25">
      <c r="E41" s="5"/>
      <c r="F41" s="66"/>
      <c r="G41" s="62"/>
      <c r="H41" s="4"/>
    </row>
    <row r="42" spans="1:16" x14ac:dyDescent="0.25">
      <c r="E42" s="69"/>
      <c r="F42" s="74">
        <f>SUM(F37:F41)</f>
        <v>149580</v>
      </c>
      <c r="G42" s="77">
        <f>SUM(G37:G41)</f>
        <v>351038</v>
      </c>
      <c r="H42" s="4"/>
    </row>
    <row r="43" spans="1:16" x14ac:dyDescent="0.25">
      <c r="E43" s="69"/>
      <c r="F43" s="63"/>
      <c r="G43" s="75">
        <f>G42-F42</f>
        <v>201458</v>
      </c>
      <c r="H43" s="5"/>
    </row>
    <row r="44" spans="1:16" x14ac:dyDescent="0.25">
      <c r="F44" s="3"/>
      <c r="G44" s="83"/>
      <c r="H44" s="5"/>
    </row>
    <row r="45" spans="1:16" x14ac:dyDescent="0.25">
      <c r="F45" s="3"/>
      <c r="G45" s="83"/>
    </row>
    <row r="46" spans="1:16" x14ac:dyDescent="0.25">
      <c r="F46" s="3"/>
      <c r="G46" s="83"/>
      <c r="H46" s="1"/>
    </row>
    <row r="47" spans="1:16" x14ac:dyDescent="0.25">
      <c r="F47" s="3"/>
      <c r="G47" s="83"/>
      <c r="H47" s="1"/>
    </row>
    <row r="48" spans="1:16" ht="15.75" thickBot="1" x14ac:dyDescent="0.3">
      <c r="B48" s="100" t="s">
        <v>67</v>
      </c>
      <c r="C48" s="101"/>
      <c r="D48" s="1"/>
      <c r="F48" s="3"/>
      <c r="G48" s="83"/>
      <c r="H48" s="1"/>
      <c r="I48" s="69"/>
      <c r="J48" s="100" t="s">
        <v>35</v>
      </c>
      <c r="K48" s="101"/>
      <c r="L48" s="4"/>
    </row>
    <row r="49" spans="1:16" x14ac:dyDescent="0.25">
      <c r="A49" s="69">
        <v>2</v>
      </c>
      <c r="B49" s="65">
        <v>51000</v>
      </c>
      <c r="C49" s="61"/>
      <c r="D49" s="4"/>
      <c r="F49" s="3"/>
      <c r="G49" s="83"/>
      <c r="H49" s="1"/>
      <c r="I49" s="69">
        <v>7</v>
      </c>
      <c r="J49" s="71">
        <v>25500</v>
      </c>
      <c r="K49" s="61"/>
      <c r="L49" s="4"/>
    </row>
    <row r="50" spans="1:16" x14ac:dyDescent="0.25">
      <c r="A50" s="69"/>
      <c r="B50" s="66"/>
      <c r="C50" s="62"/>
      <c r="D50" s="4"/>
      <c r="F50" s="3"/>
      <c r="G50" s="83"/>
      <c r="H50" s="1"/>
      <c r="I50" s="69"/>
      <c r="J50" s="66"/>
      <c r="K50" s="62"/>
      <c r="L50" s="4"/>
    </row>
    <row r="51" spans="1:16" ht="15.75" thickBot="1" x14ac:dyDescent="0.3">
      <c r="A51" s="69"/>
      <c r="B51" s="66"/>
      <c r="C51" s="62"/>
      <c r="D51" s="4"/>
      <c r="F51" s="3"/>
      <c r="G51" s="83"/>
      <c r="H51" s="1"/>
      <c r="I51" s="69"/>
      <c r="J51" s="66"/>
      <c r="K51" s="62"/>
      <c r="L51" s="4"/>
      <c r="M51" s="69"/>
      <c r="N51" s="100" t="s">
        <v>68</v>
      </c>
      <c r="O51" s="101"/>
      <c r="P51" s="4"/>
    </row>
    <row r="52" spans="1:16" x14ac:dyDescent="0.25">
      <c r="A52" s="69"/>
      <c r="B52" s="66"/>
      <c r="C52" s="62"/>
      <c r="D52" s="4"/>
      <c r="F52" s="3"/>
      <c r="G52" s="83"/>
      <c r="H52" s="1"/>
      <c r="I52" s="69"/>
      <c r="J52" s="66"/>
      <c r="K52" s="62"/>
      <c r="L52" s="4"/>
      <c r="M52" s="69"/>
      <c r="N52" s="71">
        <v>12500</v>
      </c>
      <c r="O52" s="61"/>
      <c r="P52" s="4"/>
    </row>
    <row r="53" spans="1:16" x14ac:dyDescent="0.25">
      <c r="A53" s="69"/>
      <c r="B53" s="66"/>
      <c r="C53" s="62"/>
      <c r="D53" s="4"/>
      <c r="F53" s="86"/>
      <c r="G53" s="86"/>
      <c r="H53" s="1"/>
      <c r="I53" s="5"/>
      <c r="J53" s="66"/>
      <c r="K53" s="62"/>
      <c r="L53" s="6"/>
      <c r="M53" s="69"/>
      <c r="N53" s="66"/>
      <c r="O53" s="62"/>
      <c r="P53" s="4"/>
    </row>
    <row r="54" spans="1:16" ht="15.75" thickBot="1" x14ac:dyDescent="0.3">
      <c r="A54" s="5"/>
      <c r="B54" s="57"/>
      <c r="C54" s="58"/>
      <c r="D54" s="6"/>
      <c r="F54" s="102" t="s">
        <v>40</v>
      </c>
      <c r="G54" s="103"/>
      <c r="H54" s="1"/>
      <c r="I54" s="5"/>
      <c r="J54" s="72"/>
      <c r="K54" s="70"/>
      <c r="L54" s="6"/>
      <c r="M54" s="69"/>
      <c r="N54" s="66"/>
      <c r="O54" s="62"/>
      <c r="P54" s="4"/>
    </row>
    <row r="55" spans="1:16" x14ac:dyDescent="0.25">
      <c r="A55" s="5"/>
      <c r="B55" s="63"/>
      <c r="C55" s="64"/>
      <c r="D55" s="6"/>
      <c r="E55">
        <v>3</v>
      </c>
      <c r="F55" s="71">
        <v>1800</v>
      </c>
      <c r="G55" s="61"/>
      <c r="H55" s="1"/>
      <c r="I55" s="5"/>
      <c r="J55" s="63"/>
      <c r="K55" s="75"/>
      <c r="M55" s="69"/>
      <c r="N55" s="66"/>
      <c r="O55" s="62"/>
      <c r="P55" s="4"/>
    </row>
    <row r="56" spans="1:16" x14ac:dyDescent="0.25">
      <c r="A56" s="5"/>
      <c r="B56" s="3"/>
      <c r="C56" s="3"/>
      <c r="D56" s="6"/>
      <c r="E56" s="69"/>
      <c r="F56" s="66"/>
      <c r="G56" s="62"/>
      <c r="H56" s="4"/>
      <c r="I56" s="5"/>
      <c r="J56" s="3"/>
      <c r="K56" s="83"/>
      <c r="M56" s="5"/>
      <c r="N56" s="66"/>
      <c r="O56" s="62"/>
      <c r="P56" s="6"/>
    </row>
    <row r="57" spans="1:16" x14ac:dyDescent="0.25">
      <c r="A57" s="5"/>
      <c r="B57" s="3"/>
      <c r="C57" s="3"/>
      <c r="D57" s="6"/>
      <c r="E57" s="69"/>
      <c r="F57" s="66"/>
      <c r="G57" s="62"/>
      <c r="H57" s="4"/>
      <c r="I57" s="5"/>
      <c r="J57" s="3"/>
      <c r="K57" s="83"/>
      <c r="M57" s="5"/>
      <c r="N57" s="72"/>
      <c r="O57" s="70"/>
      <c r="P57" s="6"/>
    </row>
    <row r="58" spans="1:16" x14ac:dyDescent="0.25">
      <c r="A58" s="5"/>
      <c r="B58" s="3"/>
      <c r="C58" s="3"/>
      <c r="D58" s="6"/>
      <c r="E58" s="69"/>
      <c r="F58" s="66"/>
      <c r="G58" s="62"/>
      <c r="H58" s="4"/>
      <c r="I58" s="5"/>
      <c r="J58" s="3"/>
      <c r="K58" s="83"/>
      <c r="M58" s="5"/>
      <c r="N58" s="63"/>
      <c r="O58" s="64"/>
    </row>
    <row r="59" spans="1:16" x14ac:dyDescent="0.25">
      <c r="E59" s="69"/>
      <c r="F59" s="66"/>
      <c r="G59" s="62"/>
      <c r="H59" s="4"/>
      <c r="M59" s="5"/>
      <c r="N59" s="3"/>
      <c r="O59" s="3"/>
    </row>
    <row r="60" spans="1:16" x14ac:dyDescent="0.25">
      <c r="E60" s="69"/>
      <c r="F60" s="74"/>
      <c r="G60" s="70"/>
      <c r="H60" s="4"/>
      <c r="M60" s="5"/>
      <c r="N60" s="3"/>
      <c r="O60" s="3"/>
    </row>
    <row r="61" spans="1:16" ht="15.75" thickBot="1" x14ac:dyDescent="0.3">
      <c r="A61" s="69"/>
      <c r="B61" s="100" t="s">
        <v>69</v>
      </c>
      <c r="C61" s="101"/>
      <c r="D61" s="4"/>
      <c r="E61" s="5"/>
      <c r="F61" s="76"/>
      <c r="G61" s="64"/>
      <c r="H61" s="6"/>
      <c r="M61" s="5"/>
      <c r="N61" s="3"/>
      <c r="O61" s="3"/>
    </row>
    <row r="62" spans="1:16" x14ac:dyDescent="0.25">
      <c r="A62" s="69">
        <v>14</v>
      </c>
      <c r="B62" s="71">
        <v>1500</v>
      </c>
      <c r="C62" s="61">
        <v>500</v>
      </c>
      <c r="D62" s="4">
        <v>16</v>
      </c>
      <c r="E62" s="5"/>
      <c r="F62" s="83"/>
      <c r="G62" s="3"/>
      <c r="H62" s="6"/>
    </row>
    <row r="63" spans="1:16" x14ac:dyDescent="0.25">
      <c r="A63" s="69"/>
      <c r="B63" s="66"/>
      <c r="C63" s="62"/>
      <c r="D63" s="4"/>
      <c r="E63" s="5"/>
      <c r="F63" s="83"/>
      <c r="G63" s="3"/>
    </row>
    <row r="64" spans="1:16" x14ac:dyDescent="0.25">
      <c r="A64" s="69"/>
      <c r="B64" s="66"/>
      <c r="C64" s="62"/>
      <c r="D64" s="4"/>
      <c r="F64" s="83"/>
      <c r="G64" s="3"/>
    </row>
    <row r="65" spans="1:4" x14ac:dyDescent="0.25">
      <c r="A65" s="69"/>
      <c r="B65" s="66"/>
      <c r="C65" s="62"/>
      <c r="D65" s="4"/>
    </row>
    <row r="66" spans="1:4" x14ac:dyDescent="0.25">
      <c r="A66" s="5"/>
      <c r="B66" s="66"/>
      <c r="C66" s="62"/>
      <c r="D66" s="6"/>
    </row>
    <row r="67" spans="1:4" x14ac:dyDescent="0.25">
      <c r="A67" s="5"/>
      <c r="B67" s="72"/>
      <c r="C67" s="70"/>
      <c r="D67" s="6"/>
    </row>
    <row r="68" spans="1:4" x14ac:dyDescent="0.25">
      <c r="A68" s="5"/>
      <c r="B68" s="63"/>
      <c r="C68" s="64"/>
    </row>
  </sheetData>
  <mergeCells count="18">
    <mergeCell ref="F22:G22"/>
    <mergeCell ref="C2:N2"/>
    <mergeCell ref="B4:C4"/>
    <mergeCell ref="J4:K4"/>
    <mergeCell ref="N4:O4"/>
    <mergeCell ref="B16:C16"/>
    <mergeCell ref="J16:K16"/>
    <mergeCell ref="N16:O16"/>
    <mergeCell ref="F4:G4"/>
    <mergeCell ref="J48:K48"/>
    <mergeCell ref="F54:G54"/>
    <mergeCell ref="B61:C61"/>
    <mergeCell ref="N51:O51"/>
    <mergeCell ref="B30:C30"/>
    <mergeCell ref="J30:K30"/>
    <mergeCell ref="N30:O30"/>
    <mergeCell ref="F36:G36"/>
    <mergeCell ref="B48:C4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topLeftCell="A2" zoomScaleNormal="100" workbookViewId="0">
      <selection activeCell="C7" sqref="C7"/>
    </sheetView>
  </sheetViews>
  <sheetFormatPr baseColWidth="10" defaultRowHeight="15" x14ac:dyDescent="0.25"/>
  <cols>
    <col min="1" max="1" width="4" customWidth="1"/>
    <col min="2" max="2" width="27.140625" customWidth="1"/>
    <col min="3" max="3" width="22.28515625" customWidth="1"/>
    <col min="4" max="4" width="27.7109375" customWidth="1"/>
  </cols>
  <sheetData>
    <row r="2" spans="1:4" ht="26.25" x14ac:dyDescent="0.4">
      <c r="B2" s="114" t="s">
        <v>15</v>
      </c>
      <c r="C2" s="114"/>
      <c r="D2" s="114"/>
    </row>
    <row r="4" spans="1:4" x14ac:dyDescent="0.25">
      <c r="B4" s="15" t="s">
        <v>7</v>
      </c>
      <c r="C4" s="16" t="s">
        <v>8</v>
      </c>
      <c r="D4" s="17" t="s">
        <v>9</v>
      </c>
    </row>
    <row r="5" spans="1:4" x14ac:dyDescent="0.25">
      <c r="B5" s="7"/>
      <c r="C5" s="8"/>
      <c r="D5" s="9"/>
    </row>
    <row r="6" spans="1:4" x14ac:dyDescent="0.25">
      <c r="B6" s="7" t="s">
        <v>10</v>
      </c>
      <c r="C6" s="78">
        <v>432930</v>
      </c>
      <c r="D6" s="11"/>
    </row>
    <row r="7" spans="1:4" x14ac:dyDescent="0.25">
      <c r="B7" s="7" t="s">
        <v>11</v>
      </c>
      <c r="C7" s="12">
        <v>332500</v>
      </c>
      <c r="D7" s="11"/>
    </row>
    <row r="8" spans="1:4" x14ac:dyDescent="0.25">
      <c r="B8" s="7" t="s">
        <v>70</v>
      </c>
      <c r="C8" s="12">
        <v>95500</v>
      </c>
      <c r="D8" s="11"/>
    </row>
    <row r="9" spans="1:4" x14ac:dyDescent="0.25">
      <c r="A9" s="120" t="s">
        <v>60</v>
      </c>
      <c r="B9" s="120"/>
      <c r="C9" s="12">
        <v>350000</v>
      </c>
      <c r="D9" s="11"/>
    </row>
    <row r="10" spans="1:4" x14ac:dyDescent="0.25">
      <c r="B10" s="7" t="s">
        <v>71</v>
      </c>
      <c r="C10" s="12">
        <v>35000</v>
      </c>
      <c r="D10" s="11"/>
    </row>
    <row r="11" spans="1:4" x14ac:dyDescent="0.25">
      <c r="B11" s="7" t="s">
        <v>72</v>
      </c>
      <c r="C11" s="12">
        <v>250000</v>
      </c>
      <c r="D11" s="11"/>
    </row>
    <row r="12" spans="1:4" x14ac:dyDescent="0.25">
      <c r="B12" s="7" t="s">
        <v>40</v>
      </c>
      <c r="C12" s="12">
        <v>1800</v>
      </c>
      <c r="D12" s="11"/>
    </row>
    <row r="13" spans="1:4" x14ac:dyDescent="0.25">
      <c r="B13" s="7" t="s">
        <v>35</v>
      </c>
      <c r="C13" s="12">
        <v>25500</v>
      </c>
      <c r="D13" s="11"/>
    </row>
    <row r="14" spans="1:4" x14ac:dyDescent="0.25">
      <c r="B14" s="7" t="s">
        <v>68</v>
      </c>
      <c r="C14" s="12">
        <v>12500</v>
      </c>
      <c r="D14" s="11"/>
    </row>
    <row r="15" spans="1:4" x14ac:dyDescent="0.25">
      <c r="B15" s="7" t="s">
        <v>69</v>
      </c>
      <c r="C15" s="12">
        <v>1000</v>
      </c>
      <c r="D15" s="11"/>
    </row>
    <row r="16" spans="1:4" x14ac:dyDescent="0.25">
      <c r="B16" s="7" t="s">
        <v>67</v>
      </c>
      <c r="C16" s="12">
        <v>51000</v>
      </c>
      <c r="D16" s="11"/>
    </row>
    <row r="17" spans="1:5" x14ac:dyDescent="0.25">
      <c r="B17" s="7" t="s">
        <v>74</v>
      </c>
      <c r="C17" s="78">
        <v>13208</v>
      </c>
      <c r="D17" s="11"/>
    </row>
    <row r="18" spans="1:5" x14ac:dyDescent="0.25">
      <c r="B18" s="7" t="s">
        <v>39</v>
      </c>
      <c r="C18" s="78">
        <v>35320</v>
      </c>
      <c r="D18" s="11"/>
      <c r="E18">
        <v>1700000</v>
      </c>
    </row>
    <row r="19" spans="1:5" x14ac:dyDescent="0.25">
      <c r="B19" s="7" t="s">
        <v>61</v>
      </c>
      <c r="C19" s="12">
        <v>145000</v>
      </c>
      <c r="D19" s="11"/>
    </row>
    <row r="20" spans="1:5" x14ac:dyDescent="0.25">
      <c r="B20" s="111" t="s">
        <v>12</v>
      </c>
      <c r="C20" s="112"/>
      <c r="D20" s="113"/>
    </row>
    <row r="21" spans="1:5" x14ac:dyDescent="0.25">
      <c r="B21" s="7"/>
      <c r="C21" s="10"/>
      <c r="D21" s="11"/>
    </row>
    <row r="22" spans="1:5" x14ac:dyDescent="0.25">
      <c r="B22" s="7"/>
      <c r="C22" s="10"/>
      <c r="D22" s="11"/>
    </row>
    <row r="23" spans="1:5" x14ac:dyDescent="0.25">
      <c r="B23" s="7" t="s">
        <v>41</v>
      </c>
      <c r="C23" s="10"/>
      <c r="D23" s="13">
        <v>143800</v>
      </c>
    </row>
    <row r="24" spans="1:5" x14ac:dyDescent="0.25">
      <c r="B24" s="7" t="s">
        <v>44</v>
      </c>
      <c r="C24" s="10"/>
      <c r="D24" s="13"/>
    </row>
    <row r="25" spans="1:5" x14ac:dyDescent="0.25">
      <c r="B25" s="7" t="s">
        <v>73</v>
      </c>
      <c r="C25" s="10"/>
      <c r="D25" s="79">
        <v>201458</v>
      </c>
    </row>
    <row r="26" spans="1:5" ht="26.25" customHeight="1" x14ac:dyDescent="0.25">
      <c r="A26" s="115" t="s">
        <v>42</v>
      </c>
      <c r="B26" s="115"/>
      <c r="C26" s="10"/>
      <c r="D26" s="79"/>
    </row>
    <row r="27" spans="1:5" x14ac:dyDescent="0.25">
      <c r="B27" s="7"/>
      <c r="C27" s="10"/>
      <c r="D27" s="79"/>
    </row>
    <row r="28" spans="1:5" x14ac:dyDescent="0.25">
      <c r="B28" s="7"/>
      <c r="C28" s="10"/>
      <c r="D28" s="79"/>
    </row>
    <row r="29" spans="1:5" x14ac:dyDescent="0.25">
      <c r="B29" s="7"/>
      <c r="C29" s="10"/>
      <c r="D29" s="79"/>
    </row>
    <row r="30" spans="1:5" x14ac:dyDescent="0.25">
      <c r="B30" s="7"/>
      <c r="C30" s="10"/>
      <c r="D30" s="13"/>
    </row>
    <row r="31" spans="1:5" x14ac:dyDescent="0.25">
      <c r="B31" s="7"/>
      <c r="C31" s="10"/>
      <c r="D31" s="13"/>
    </row>
    <row r="32" spans="1:5" x14ac:dyDescent="0.25">
      <c r="B32" s="111" t="s">
        <v>13</v>
      </c>
      <c r="C32" s="112"/>
      <c r="D32" s="113"/>
    </row>
    <row r="33" spans="2:8" x14ac:dyDescent="0.25">
      <c r="B33" s="7"/>
      <c r="C33" s="10"/>
      <c r="D33" s="11"/>
    </row>
    <row r="34" spans="2:8" x14ac:dyDescent="0.25">
      <c r="B34" s="7" t="s">
        <v>0</v>
      </c>
      <c r="C34" s="12"/>
      <c r="D34" s="13">
        <v>1436000</v>
      </c>
    </row>
    <row r="35" spans="2:8" x14ac:dyDescent="0.25">
      <c r="B35" s="7"/>
      <c r="C35" s="12"/>
      <c r="D35" s="13"/>
    </row>
    <row r="36" spans="2:8" x14ac:dyDescent="0.25">
      <c r="B36" s="14" t="s">
        <v>14</v>
      </c>
      <c r="C36" s="81">
        <f>SUM(C6:C19)</f>
        <v>1781258</v>
      </c>
      <c r="D36" s="82">
        <f>SUM(D21:D35)</f>
        <v>1781258</v>
      </c>
    </row>
    <row r="37" spans="2:8" x14ac:dyDescent="0.25">
      <c r="H37" s="18"/>
    </row>
  </sheetData>
  <mergeCells count="5">
    <mergeCell ref="B20:D20"/>
    <mergeCell ref="B32:D32"/>
    <mergeCell ref="B2:D2"/>
    <mergeCell ref="A9:B9"/>
    <mergeCell ref="A26:B26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110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/>
  </sheetPr>
  <dimension ref="A1:F38"/>
  <sheetViews>
    <sheetView showGridLines="0" view="pageBreakPreview" zoomScale="60" zoomScaleNormal="66" workbookViewId="0">
      <selection activeCell="B13" sqref="B13"/>
    </sheetView>
  </sheetViews>
  <sheetFormatPr baseColWidth="10" defaultColWidth="10.28515625" defaultRowHeight="21" customHeight="1" x14ac:dyDescent="0.25"/>
  <cols>
    <col min="1" max="1" width="1.7109375" style="19" customWidth="1"/>
    <col min="2" max="2" width="54.42578125" style="19" customWidth="1"/>
    <col min="3" max="3" width="28.5703125" style="19" customWidth="1"/>
    <col min="4" max="4" width="3.7109375" style="20" customWidth="1"/>
    <col min="5" max="5" width="69" style="19" bestFit="1" customWidth="1"/>
    <col min="6" max="6" width="28.5703125" style="19" customWidth="1"/>
    <col min="7" max="16384" width="10.28515625" style="19"/>
  </cols>
  <sheetData>
    <row r="1" spans="1:6" ht="30" x14ac:dyDescent="0.25">
      <c r="A1" s="118" t="s">
        <v>34</v>
      </c>
      <c r="B1" s="118"/>
      <c r="C1" s="118"/>
      <c r="D1" s="118"/>
      <c r="E1" s="118"/>
      <c r="F1" s="118"/>
    </row>
    <row r="2" spans="1:6" ht="36" customHeight="1" x14ac:dyDescent="0.25">
      <c r="A2" s="118" t="s">
        <v>76</v>
      </c>
      <c r="B2" s="118"/>
      <c r="C2" s="118"/>
      <c r="D2" s="118"/>
      <c r="E2" s="118"/>
      <c r="F2" s="118"/>
    </row>
    <row r="3" spans="1:6" ht="47.25" customHeight="1" x14ac:dyDescent="0.25">
      <c r="A3" s="118" t="s">
        <v>57</v>
      </c>
      <c r="B3" s="118"/>
      <c r="C3" s="118"/>
      <c r="D3" s="118"/>
      <c r="E3" s="118"/>
      <c r="F3" s="118"/>
    </row>
    <row r="4" spans="1:6" ht="29.25" customHeight="1" x14ac:dyDescent="0.25">
      <c r="A4" s="118" t="s">
        <v>33</v>
      </c>
      <c r="B4" s="118"/>
      <c r="C4" s="118"/>
      <c r="D4" s="118"/>
      <c r="E4" s="118"/>
      <c r="F4" s="118"/>
    </row>
    <row r="6" spans="1:6" ht="21" customHeight="1" x14ac:dyDescent="0.2">
      <c r="B6" s="48"/>
      <c r="C6" s="49"/>
      <c r="D6" s="29"/>
      <c r="E6" s="48"/>
      <c r="F6" s="29"/>
    </row>
    <row r="7" spans="1:6" s="40" customFormat="1" ht="27" thickBot="1" x14ac:dyDescent="0.45">
      <c r="B7" s="47" t="s">
        <v>7</v>
      </c>
      <c r="C7" s="47"/>
      <c r="D7" s="43"/>
      <c r="E7" s="46" t="s">
        <v>12</v>
      </c>
      <c r="F7" s="45"/>
    </row>
    <row r="8" spans="1:6" s="40" customFormat="1" ht="21" customHeight="1" thickTop="1" x14ac:dyDescent="0.25">
      <c r="B8" s="44"/>
      <c r="C8" s="44"/>
      <c r="D8" s="43"/>
      <c r="E8" s="42"/>
      <c r="F8" s="41"/>
    </row>
    <row r="9" spans="1:6" ht="21" customHeight="1" x14ac:dyDescent="0.25">
      <c r="B9" s="38" t="s">
        <v>2</v>
      </c>
      <c r="C9" s="39" t="s">
        <v>3</v>
      </c>
      <c r="D9" s="32"/>
      <c r="E9" s="38" t="s">
        <v>32</v>
      </c>
      <c r="F9" s="33" t="s">
        <v>3</v>
      </c>
    </row>
    <row r="10" spans="1:6" ht="21" customHeight="1" x14ac:dyDescent="0.25">
      <c r="B10" s="26"/>
      <c r="C10" s="25"/>
      <c r="D10" s="29"/>
      <c r="E10" s="38"/>
      <c r="F10" s="95"/>
    </row>
    <row r="11" spans="1:6" ht="21" customHeight="1" x14ac:dyDescent="0.25">
      <c r="B11" s="26" t="s">
        <v>4</v>
      </c>
      <c r="C11" s="78">
        <v>432930</v>
      </c>
      <c r="D11" s="29"/>
      <c r="E11" s="26" t="s">
        <v>38</v>
      </c>
      <c r="F11" s="87">
        <v>6960</v>
      </c>
    </row>
    <row r="12" spans="1:6" ht="21" customHeight="1" x14ac:dyDescent="0.25">
      <c r="B12" s="26" t="s">
        <v>5</v>
      </c>
      <c r="C12" s="12">
        <v>332500</v>
      </c>
      <c r="D12" s="29"/>
      <c r="E12" s="26" t="s">
        <v>54</v>
      </c>
      <c r="F12" s="87">
        <v>87290</v>
      </c>
    </row>
    <row r="13" spans="1:6" ht="21" customHeight="1" x14ac:dyDescent="0.25">
      <c r="B13" s="37"/>
      <c r="C13" s="87"/>
      <c r="D13" s="29"/>
      <c r="E13" s="51"/>
      <c r="F13" s="91"/>
    </row>
    <row r="14" spans="1:6" s="34" customFormat="1" ht="21" customHeight="1" x14ac:dyDescent="0.25">
      <c r="B14" s="37"/>
      <c r="C14" s="87"/>
      <c r="D14" s="36"/>
      <c r="E14" s="51"/>
      <c r="F14" s="91"/>
    </row>
    <row r="15" spans="1:6" s="34" customFormat="1" ht="21" customHeight="1" x14ac:dyDescent="0.25">
      <c r="B15" s="26"/>
      <c r="C15" s="87"/>
      <c r="D15" s="36"/>
      <c r="E15" s="26"/>
      <c r="F15" s="87"/>
    </row>
    <row r="16" spans="1:6" s="27" customFormat="1" ht="21" customHeight="1" x14ac:dyDescent="0.25">
      <c r="B16" s="121" t="s">
        <v>6</v>
      </c>
      <c r="C16" s="122">
        <f>SUBTOTAL(109,tblActivosActuales[  ])</f>
        <v>765430</v>
      </c>
      <c r="D16" s="32"/>
      <c r="E16" s="52" t="s">
        <v>31</v>
      </c>
      <c r="F16" s="92">
        <f>SUBTOTAL(109,tblPasivoactual[  ])</f>
        <v>94250</v>
      </c>
    </row>
    <row r="17" spans="2:6" s="27" customFormat="1" ht="21" customHeight="1" x14ac:dyDescent="0.2">
      <c r="B17" s="119"/>
      <c r="C17" s="119"/>
      <c r="D17" s="32"/>
      <c r="E17" s="35"/>
      <c r="F17" s="93"/>
    </row>
    <row r="18" spans="2:6" ht="21" customHeight="1" x14ac:dyDescent="0.25">
      <c r="B18" s="38" t="s">
        <v>29</v>
      </c>
      <c r="C18" s="87" t="s">
        <v>28</v>
      </c>
      <c r="D18" s="29"/>
      <c r="E18" s="28" t="s">
        <v>30</v>
      </c>
      <c r="F18" s="94" t="s">
        <v>28</v>
      </c>
    </row>
    <row r="19" spans="2:6" ht="21" customHeight="1" x14ac:dyDescent="0.25">
      <c r="B19" s="26" t="s">
        <v>36</v>
      </c>
      <c r="C19" s="87">
        <v>19500</v>
      </c>
      <c r="D19" s="32"/>
      <c r="E19" s="26" t="s">
        <v>55</v>
      </c>
      <c r="F19" s="87">
        <v>279366.67</v>
      </c>
    </row>
    <row r="20" spans="2:6" ht="21" customHeight="1" x14ac:dyDescent="0.25">
      <c r="B20" s="26" t="s">
        <v>45</v>
      </c>
      <c r="C20" s="87">
        <v>2500000</v>
      </c>
      <c r="D20" s="29"/>
      <c r="E20" s="26" t="s">
        <v>56</v>
      </c>
      <c r="F20" s="87">
        <v>23958.34</v>
      </c>
    </row>
    <row r="21" spans="2:6" ht="21" customHeight="1" x14ac:dyDescent="0.25">
      <c r="B21" s="26" t="s">
        <v>46</v>
      </c>
      <c r="C21" s="87">
        <v>1500</v>
      </c>
      <c r="D21" s="29"/>
      <c r="E21" s="26"/>
      <c r="F21" s="96"/>
    </row>
    <row r="22" spans="2:6" ht="21" customHeight="1" x14ac:dyDescent="0.25">
      <c r="B22" s="26" t="s">
        <v>47</v>
      </c>
      <c r="C22" s="87">
        <v>1000000</v>
      </c>
      <c r="D22" s="29"/>
      <c r="E22" s="31" t="s">
        <v>27</v>
      </c>
      <c r="F22" s="87">
        <f>SUBTOTAL(109,tblOtrosPasivo[[ ]])</f>
        <v>303325.01</v>
      </c>
    </row>
    <row r="23" spans="2:6" ht="21" customHeight="1" x14ac:dyDescent="0.25">
      <c r="B23" s="26" t="s">
        <v>48</v>
      </c>
      <c r="C23" s="87">
        <v>1500000</v>
      </c>
      <c r="D23" s="29"/>
      <c r="E23" s="31"/>
      <c r="F23" s="87"/>
    </row>
    <row r="24" spans="2:6" ht="21" customHeight="1" thickBot="1" x14ac:dyDescent="0.3">
      <c r="B24" s="26" t="s">
        <v>49</v>
      </c>
      <c r="C24" s="87">
        <v>800000</v>
      </c>
      <c r="D24" s="29"/>
      <c r="E24" s="98" t="s">
        <v>26</v>
      </c>
      <c r="F24" s="99">
        <f>tblPasivoactual[#Totals]+tblOtrosPasivo[#Totals]</f>
        <v>397575.01</v>
      </c>
    </row>
    <row r="25" spans="2:6" s="27" customFormat="1" ht="21" customHeight="1" thickTop="1" x14ac:dyDescent="0.25">
      <c r="B25" s="26" t="s">
        <v>50</v>
      </c>
      <c r="C25" s="87">
        <v>8500</v>
      </c>
      <c r="E25" s="30"/>
      <c r="F25" s="97"/>
    </row>
    <row r="26" spans="2:6" s="21" customFormat="1" ht="21" customHeight="1" x14ac:dyDescent="0.25">
      <c r="B26" s="26" t="s">
        <v>51</v>
      </c>
      <c r="C26" s="87">
        <v>9850</v>
      </c>
      <c r="E26" s="28" t="s">
        <v>25</v>
      </c>
      <c r="F26" s="97" t="s">
        <v>24</v>
      </c>
    </row>
    <row r="27" spans="2:6" ht="21" customHeight="1" x14ac:dyDescent="0.25">
      <c r="B27" s="26" t="s">
        <v>37</v>
      </c>
      <c r="C27" s="87">
        <v>16750</v>
      </c>
      <c r="D27" s="19"/>
      <c r="E27" s="19" t="s">
        <v>23</v>
      </c>
      <c r="F27" s="87">
        <v>6795000</v>
      </c>
    </row>
    <row r="28" spans="2:6" ht="21" customHeight="1" x14ac:dyDescent="0.25">
      <c r="B28" s="26" t="s">
        <v>52</v>
      </c>
      <c r="C28" s="87">
        <v>24186.66</v>
      </c>
      <c r="F28" s="87"/>
    </row>
    <row r="29" spans="2:6" ht="21" customHeight="1" x14ac:dyDescent="0.25">
      <c r="B29" s="26" t="s">
        <v>53</v>
      </c>
      <c r="C29" s="87">
        <v>51533.34</v>
      </c>
      <c r="F29" s="96"/>
    </row>
    <row r="30" spans="2:6" ht="21" customHeight="1" x14ac:dyDescent="0.25">
      <c r="B30" s="89" t="s">
        <v>22</v>
      </c>
      <c r="C30" s="90">
        <f>SUBTOTAL(109,tblOtrosActivos[[ ]])</f>
        <v>5931820</v>
      </c>
      <c r="E30" s="89" t="s">
        <v>21</v>
      </c>
      <c r="F30" s="87">
        <f>SUBTOTAL(109,Tabla7[.])</f>
        <v>6795000</v>
      </c>
    </row>
    <row r="31" spans="2:6" ht="21" customHeight="1" x14ac:dyDescent="0.2">
      <c r="B31" s="119"/>
      <c r="C31" s="119"/>
      <c r="F31" s="87"/>
    </row>
    <row r="32" spans="2:6" ht="21" customHeight="1" thickBot="1" x14ac:dyDescent="0.3">
      <c r="B32" s="24" t="s">
        <v>20</v>
      </c>
      <c r="C32" s="88">
        <f>tblActivosActuales[#Totals]+tblOtrosActivos[#Totals]</f>
        <v>6697250</v>
      </c>
      <c r="E32" s="24" t="s">
        <v>19</v>
      </c>
      <c r="F32" s="88">
        <f>SUM(F30,F24)</f>
        <v>7192575.0099999998</v>
      </c>
    </row>
    <row r="33" spans="2:6" ht="21" customHeight="1" thickTop="1" x14ac:dyDescent="0.25">
      <c r="D33" s="22"/>
      <c r="E33" s="23"/>
      <c r="F33" s="23"/>
    </row>
    <row r="34" spans="2:6" ht="21" customHeight="1" x14ac:dyDescent="0.25">
      <c r="E34" s="21"/>
      <c r="F34" s="21"/>
    </row>
    <row r="35" spans="2:6" ht="21" customHeight="1" x14ac:dyDescent="0.25">
      <c r="E35" s="21"/>
      <c r="F35" s="21"/>
    </row>
    <row r="37" spans="2:6" ht="21" customHeight="1" thickBot="1" x14ac:dyDescent="0.3">
      <c r="B37" s="116" t="s">
        <v>18</v>
      </c>
      <c r="C37" s="116"/>
      <c r="E37" s="116" t="s">
        <v>17</v>
      </c>
      <c r="F37" s="116"/>
    </row>
    <row r="38" spans="2:6" ht="21" customHeight="1" thickTop="1" x14ac:dyDescent="0.25">
      <c r="B38" s="117" t="s">
        <v>75</v>
      </c>
      <c r="C38" s="117"/>
      <c r="E38" s="117" t="s">
        <v>16</v>
      </c>
      <c r="F38" s="117"/>
    </row>
  </sheetData>
  <mergeCells count="10">
    <mergeCell ref="B37:C37"/>
    <mergeCell ref="E37:F37"/>
    <mergeCell ref="B38:C38"/>
    <mergeCell ref="E38:F38"/>
    <mergeCell ref="A1:F1"/>
    <mergeCell ref="A2:F2"/>
    <mergeCell ref="A3:F3"/>
    <mergeCell ref="A4:F4"/>
    <mergeCell ref="B17:C17"/>
    <mergeCell ref="B31:C31"/>
  </mergeCells>
  <printOptions horizontalCentered="1" verticalCentered="1"/>
  <pageMargins left="0.23622047244094491" right="0.23622047244094491" top="0.39370078740157483" bottom="0.51181102362204722" header="0.31496062992125984" footer="0.31496062992125984"/>
  <pageSetup scale="60" fitToHeight="0" orientation="landscape" r:id="rId1"/>
  <headerFooter differentFirst="1" alignWithMargins="0">
    <oddFooter>Page &amp;P of &amp;N</oddFooter>
  </headerFooter>
  <picture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 de mayor</vt:lpstr>
      <vt:lpstr>balanza de comprobacion</vt:lpstr>
      <vt:lpstr>BALANCE GENERAL</vt:lpstr>
      <vt:lpstr>'BALANCE GENERAL'!Área_de_impresión</vt:lpstr>
      <vt:lpstr>'balanza de comprobacion'!Área_de_impresión</vt:lpstr>
      <vt:lpstr>'BALANCE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Toño Rojas Alvarado</cp:lastModifiedBy>
  <cp:lastPrinted>2018-08-27T23:20:31Z</cp:lastPrinted>
  <dcterms:created xsi:type="dcterms:W3CDTF">2018-08-22T00:49:58Z</dcterms:created>
  <dcterms:modified xsi:type="dcterms:W3CDTF">2018-08-30T01:53:54Z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2c67a795-e97e-4ecc-b6ce-05b0db025896</vt:lpwstr>
  </property>
</Properties>
</file>