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15570" windowHeight="7665"/>
  </bookViews>
  <sheets>
    <sheet name="LIBRO DE MAYOR" sheetId="6" r:id="rId1"/>
    <sheet name="balanza de comprobacion" sheetId="3" r:id="rId2"/>
    <sheet name="Estado de resultados" sheetId="1" r:id="rId3"/>
    <sheet name="BALANCE GENERAL" sheetId="5" r:id="rId4"/>
  </sheets>
  <definedNames>
    <definedName name="_xlnm.Print_Area" localSheetId="3">'BALANCE GENERAL'!$A$1:$G$38</definedName>
    <definedName name="_xlnm.Print_Area" localSheetId="1">'balanza de comprobacion'!$A$1:$D$28</definedName>
    <definedName name="_xlnm.Print_Titles" localSheetId="3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C28" i="3"/>
  <c r="F16" i="5"/>
  <c r="F41" i="6"/>
  <c r="F40" i="6"/>
  <c r="G40" i="6"/>
  <c r="B20" i="6"/>
  <c r="F26" i="5"/>
  <c r="K49" i="6"/>
  <c r="B67" i="6"/>
  <c r="J58" i="6"/>
  <c r="B58" i="6"/>
  <c r="F58" i="6"/>
  <c r="J49" i="6" l="1"/>
  <c r="B49" i="6" l="1"/>
  <c r="C49" i="6"/>
  <c r="C50" i="6" s="1"/>
  <c r="B41" i="6"/>
  <c r="G31" i="6"/>
  <c r="C30" i="6"/>
  <c r="C31" i="6" s="1"/>
  <c r="B30" i="6"/>
  <c r="F20" i="6"/>
  <c r="G20" i="6"/>
  <c r="J10" i="6"/>
  <c r="J11" i="6" s="1"/>
  <c r="C11" i="6"/>
  <c r="F49" i="6"/>
  <c r="K40" i="6"/>
  <c r="J40" i="6"/>
  <c r="C40" i="6"/>
  <c r="B40" i="6"/>
  <c r="K31" i="6"/>
  <c r="J31" i="6"/>
  <c r="K20" i="6"/>
  <c r="C20" i="6"/>
  <c r="B21" i="6" s="1"/>
  <c r="F11" i="6"/>
  <c r="B11" i="6"/>
  <c r="K10" i="6"/>
  <c r="F21" i="6" l="1"/>
  <c r="C24" i="5" l="1"/>
  <c r="C36" i="5"/>
  <c r="D10" i="1"/>
  <c r="D14" i="1" s="1"/>
  <c r="D18" i="1" s="1"/>
  <c r="C38" i="5" l="1"/>
  <c r="F28" i="5"/>
  <c r="D21" i="1"/>
  <c r="F36" i="5" l="1"/>
  <c r="F38" i="5" s="1"/>
</calcChain>
</file>

<file path=xl/sharedStrings.xml><?xml version="1.0" encoding="utf-8"?>
<sst xmlns="http://schemas.openxmlformats.org/spreadsheetml/2006/main" count="112" uniqueCount="76">
  <si>
    <t>CAPITAL SOCIAL</t>
  </si>
  <si>
    <t>ACTIVOS CIRCULANTES</t>
  </si>
  <si>
    <t>  </t>
  </si>
  <si>
    <t xml:space="preserve">TOTA ACTIVOS CIRCULANTES </t>
  </si>
  <si>
    <t>ACTIVOS</t>
  </si>
  <si>
    <t>DEBE</t>
  </si>
  <si>
    <t>HABER</t>
  </si>
  <si>
    <t>BANCO</t>
  </si>
  <si>
    <t>MERCANCIAS</t>
  </si>
  <si>
    <t>PASIVOS</t>
  </si>
  <si>
    <t>CAPITAL CONTABLE</t>
  </si>
  <si>
    <t xml:space="preserve">SUMAS IGUALES </t>
  </si>
  <si>
    <t>BALANZA DE COMPROBACION</t>
  </si>
  <si>
    <t>Prof Rrodriguez Flores Eduardo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</si>
  <si>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</si>
  <si>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</si>
  <si>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</si>
  <si>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</si>
  <si>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</si>
  <si>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</si>
  <si>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</si>
  <si>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</si>
  <si>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</si>
  <si>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</si>
  <si>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</si>
  <si>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</si>
  <si>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</si>
  <si>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</si>
  <si>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PASIVOS CIRCULANTES</t>
  </si>
  <si>
    <t>M.N. /00</t>
  </si>
  <si>
    <t>PROVEEDOR</t>
  </si>
  <si>
    <t>CLIENTES</t>
  </si>
  <si>
    <t xml:space="preserve">ACREEDOR </t>
  </si>
  <si>
    <t xml:space="preserve">Balance general O ESTADO DE CITUACION FINANCIERA </t>
  </si>
  <si>
    <t>PROVEEDORES</t>
  </si>
  <si>
    <t>DOCUMENTOS POR COBRAR</t>
  </si>
  <si>
    <t>ACREEDORES</t>
  </si>
  <si>
    <t>ROJAS ALVARADO LUIS ENRIQUE</t>
  </si>
  <si>
    <t>Estado de resultados</t>
  </si>
  <si>
    <t>VENTAS</t>
  </si>
  <si>
    <t>COSTO DE VENTAS</t>
  </si>
  <si>
    <t>UTILIDAD BRUTA</t>
  </si>
  <si>
    <t>GASTOS FINANCIEROS</t>
  </si>
  <si>
    <t>IMPUESTOS</t>
  </si>
  <si>
    <t>UTILIDAD DEL EJERCICIO</t>
  </si>
  <si>
    <t>M.N./00</t>
  </si>
  <si>
    <t>Rojas Alvarado Luis Enrique</t>
  </si>
  <si>
    <t>Vo.Bo</t>
  </si>
  <si>
    <t>Rodriguez Flores</t>
  </si>
  <si>
    <t>Eduardo</t>
  </si>
  <si>
    <t>ALMACEN</t>
  </si>
  <si>
    <t>EQUIPO DE REPARTO</t>
  </si>
  <si>
    <t>OTROS GASTOS</t>
  </si>
  <si>
    <t>GASTOS DE VENTA</t>
  </si>
  <si>
    <t>UTILIDAD DE OPERACIÒN</t>
  </si>
  <si>
    <t>UTILIDAD ANTES DE IMPUESTOS</t>
  </si>
  <si>
    <t>GASTOS DE ORGANIZACIÓN</t>
  </si>
  <si>
    <t>LIBRO DE MAYOR</t>
  </si>
  <si>
    <t>CAPITAL</t>
  </si>
  <si>
    <t>MERCANCIA</t>
  </si>
  <si>
    <t>GASTO DE ORGANIZACIÓN</t>
  </si>
  <si>
    <t>IVA ACREDITADO</t>
  </si>
  <si>
    <t>IVA POR ACREDITAR</t>
  </si>
  <si>
    <t>IVA TRASLADADO</t>
  </si>
  <si>
    <t>IVA POR TRASLADAR</t>
  </si>
  <si>
    <t>MOBILIARIO</t>
  </si>
  <si>
    <t>DEVOLUCIONES/VENTA</t>
  </si>
  <si>
    <t>GASTO DE VENTA</t>
  </si>
  <si>
    <t>GASTO DE ADMINISTRACION</t>
  </si>
  <si>
    <t>GASTOS DE ADMINISTRACION</t>
  </si>
  <si>
    <t>"EL CARAMELITO S.A "</t>
  </si>
  <si>
    <t>DEL 1 DE ABRIL AL 31 DE ABRIL DEL 2016</t>
  </si>
  <si>
    <t>"El Caramelito S.A"</t>
  </si>
  <si>
    <t>del 1 de abril al 31 de abril del 2016</t>
  </si>
  <si>
    <t>GASTO DE VENTAS</t>
  </si>
  <si>
    <t>DEVOLUCION/VENTA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</si>
</sst>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#,##0.00\ &quot;€&quot;"/>
    <numFmt numFmtId="167" formatCode="&quot;$&quot;#,##0.00"/>
    <numFmt numFmtId="168" formatCode="[$$-80A]#,##0.00;\-[$$-80A]#,##0.00"/>
    <numFmt numFmtId="169" formatCode="#,##0.0000\ &quot;€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  <font>
      <sz val="11"/>
      <color theme="1"/>
      <name val="Calibri"/>
      <scheme val="minor"/>
    </font>
    <font>
      <outline/>
      <shadow/>
      <sz val="10"/>
      <name val="Calibri"/>
      <scheme val="minor"/>
    </font>
    <font>
      <sz val="10"/>
      <name val="Calibri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>
      <alignment vertical="center"/>
    </xf>
    <xf numFmtId="0" fontId="11" fillId="0" borderId="0" applyNumberFormat="0" applyFill="0" applyBorder="0" applyProtection="0">
      <alignment vertical="center"/>
    </xf>
    <xf numFmtId="44" fontId="6" fillId="0" borderId="0" applyFont="0" applyFill="0" applyBorder="0" applyAlignment="0" applyProtection="0"/>
    <xf numFmtId="0" fontId="15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</cellStyleXfs>
  <cellXfs count="157">
    <xf numFmtId="0" fontId="0" fillId="0" borderId="0" xfId="0"/>
    <xf numFmtId="164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2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10" fillId="0" borderId="0" xfId="2" applyFont="1" applyBorder="1">
      <alignment vertical="center"/>
    </xf>
    <xf numFmtId="0" fontId="6" fillId="0" borderId="8" xfId="2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6" fillId="0" borderId="0" xfId="2" applyFont="1" applyFill="1" applyBorder="1" applyAlignment="1">
      <alignment horizontal="left" vertical="center" wrapText="1" indent="2"/>
    </xf>
    <xf numFmtId="0" fontId="6" fillId="0" borderId="0" xfId="2" applyFont="1" applyAlignment="1">
      <alignment vertical="center"/>
    </xf>
    <xf numFmtId="0" fontId="4" fillId="0" borderId="0" xfId="2" applyFont="1" applyFill="1" applyBorder="1" applyAlignment="1">
      <alignment horizontal="left" vertical="center" indent="2"/>
    </xf>
    <xf numFmtId="0" fontId="13" fillId="0" borderId="0" xfId="2" applyFont="1" applyBorder="1">
      <alignment vertical="center"/>
    </xf>
    <xf numFmtId="0" fontId="6" fillId="0" borderId="8" xfId="2" applyFont="1" applyBorder="1">
      <alignment vertical="center"/>
    </xf>
    <xf numFmtId="0" fontId="14" fillId="0" borderId="0" xfId="2" applyFont="1" applyFill="1" applyBorder="1" applyAlignment="1">
      <alignment horizontal="left" vertical="center" wrapText="1" indent="2"/>
    </xf>
    <xf numFmtId="0" fontId="13" fillId="0" borderId="0" xfId="2" applyFont="1" applyBorder="1" applyAlignment="1">
      <alignment vertical="center"/>
    </xf>
    <xf numFmtId="166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0" fontId="13" fillId="0" borderId="0" xfId="2" applyFont="1" applyBorder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left" vertical="center" wrapText="1" indent="2"/>
      <protection locked="0"/>
    </xf>
    <xf numFmtId="0" fontId="4" fillId="0" borderId="0" xfId="2" applyFont="1" applyFill="1" applyBorder="1" applyAlignment="1">
      <alignment horizontal="left" vertical="center" wrapText="1" indent="2"/>
    </xf>
    <xf numFmtId="165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Alignment="1"/>
    <xf numFmtId="0" fontId="15" fillId="0" borderId="8" xfId="5" applyBorder="1" applyAlignment="1"/>
    <xf numFmtId="0" fontId="15" fillId="0" borderId="0" xfId="5" applyAlignment="1"/>
    <xf numFmtId="0" fontId="16" fillId="0" borderId="0" xfId="2" applyFont="1" applyBorder="1" applyAlignment="1"/>
    <xf numFmtId="0" fontId="15" fillId="0" borderId="0" xfId="5" applyAlignment="1">
      <alignment wrapText="1"/>
    </xf>
    <xf numFmtId="0" fontId="17" fillId="0" borderId="0" xfId="6" applyBorder="1" applyAlignment="1"/>
    <xf numFmtId="0" fontId="17" fillId="0" borderId="9" xfId="6" applyBorder="1" applyAlignment="1"/>
    <xf numFmtId="0" fontId="17" fillId="0" borderId="1" xfId="6" applyBorder="1" applyAlignment="1">
      <alignment wrapText="1"/>
    </xf>
    <xf numFmtId="0" fontId="18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6" fillId="0" borderId="0" xfId="2" applyFont="1" applyAlignment="1">
      <alignment horizontal="left" vertical="center" wrapText="1" indent="2"/>
    </xf>
    <xf numFmtId="167" fontId="0" fillId="0" borderId="4" xfId="0" applyNumberFormat="1" applyFont="1" applyBorder="1" applyAlignment="1">
      <alignment horizontal="center"/>
    </xf>
    <xf numFmtId="167" fontId="0" fillId="2" borderId="4" xfId="0" applyNumberFormat="1" applyFont="1" applyFill="1" applyBorder="1" applyAlignment="1">
      <alignment horizontal="center"/>
    </xf>
    <xf numFmtId="167" fontId="0" fillId="2" borderId="5" xfId="0" applyNumberFormat="1" applyFont="1" applyFill="1" applyBorder="1" applyAlignment="1">
      <alignment horizontal="center"/>
    </xf>
    <xf numFmtId="168" fontId="0" fillId="0" borderId="0" xfId="4" applyNumberFormat="1" applyFont="1" applyFill="1" applyBorder="1" applyAlignment="1">
      <alignment horizontal="right" vertical="center"/>
    </xf>
    <xf numFmtId="168" fontId="11" fillId="0" borderId="1" xfId="3" applyNumberFormat="1" applyBorder="1" applyAlignment="1">
      <alignment vertical="center"/>
    </xf>
    <xf numFmtId="168" fontId="0" fillId="0" borderId="0" xfId="4" applyNumberFormat="1" applyFont="1" applyFill="1" applyBorder="1" applyAlignment="1" applyProtection="1">
      <alignment horizontal="right" vertical="center"/>
      <protection locked="0"/>
    </xf>
    <xf numFmtId="169" fontId="5" fillId="0" borderId="0" xfId="2" applyNumberFormat="1" applyFont="1" applyFill="1" applyBorder="1" applyAlignment="1">
      <alignment horizontal="left" vertical="center"/>
    </xf>
    <xf numFmtId="168" fontId="5" fillId="0" borderId="0" xfId="1" applyNumberFormat="1" applyFont="1" applyFill="1" applyBorder="1" applyAlignment="1">
      <alignment horizontal="left" vertical="center" wrapText="1"/>
    </xf>
    <xf numFmtId="166" fontId="0" fillId="0" borderId="0" xfId="4" applyNumberFormat="1" applyFont="1" applyFill="1" applyBorder="1" applyAlignment="1">
      <alignment horizontal="right" vertical="center"/>
    </xf>
    <xf numFmtId="166" fontId="6" fillId="0" borderId="0" xfId="2" applyNumberFormat="1" applyFont="1">
      <alignment vertical="center"/>
    </xf>
    <xf numFmtId="0" fontId="4" fillId="0" borderId="0" xfId="2" applyNumberFormat="1" applyFont="1" applyBorder="1" applyAlignment="1">
      <alignment horizontal="left" vertical="center" indent="2"/>
    </xf>
    <xf numFmtId="168" fontId="0" fillId="0" borderId="10" xfId="4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166" fontId="0" fillId="0" borderId="0" xfId="1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 wrapText="1" indent="2"/>
    </xf>
    <xf numFmtId="0" fontId="6" fillId="0" borderId="0" xfId="2" applyFont="1" applyFill="1" applyBorder="1" applyAlignment="1">
      <alignment horizontal="left" vertical="center" indent="2"/>
    </xf>
    <xf numFmtId="168" fontId="0" fillId="0" borderId="0" xfId="4" applyNumberFormat="1" applyFont="1" applyFill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0" fillId="0" borderId="11" xfId="0" applyFont="1" applyFill="1" applyBorder="1"/>
    <xf numFmtId="0" fontId="0" fillId="0" borderId="11" xfId="0" applyFont="1" applyBorder="1"/>
    <xf numFmtId="164" fontId="0" fillId="0" borderId="0" xfId="0" applyNumberFormat="1" applyFont="1" applyFill="1" applyBorder="1" applyAlignment="1">
      <alignment horizontal="center"/>
    </xf>
    <xf numFmtId="0" fontId="0" fillId="3" borderId="3" xfId="0" applyFont="1" applyFill="1" applyBorder="1"/>
    <xf numFmtId="164" fontId="0" fillId="3" borderId="4" xfId="0" applyNumberFormat="1" applyFont="1" applyFill="1" applyBorder="1" applyAlignment="1">
      <alignment horizontal="center"/>
    </xf>
    <xf numFmtId="164" fontId="0" fillId="3" borderId="5" xfId="0" applyNumberFormat="1" applyFont="1" applyFill="1" applyBorder="1"/>
    <xf numFmtId="0" fontId="0" fillId="3" borderId="11" xfId="0" applyFont="1" applyFill="1" applyBorder="1"/>
    <xf numFmtId="164" fontId="0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21" fillId="0" borderId="0" xfId="0" applyNumberFormat="1" applyFont="1" applyFill="1" applyBorder="1" applyAlignment="1" applyProtection="1">
      <alignment horizontal="left" vertical="center" wrapText="1" indent="2"/>
    </xf>
    <xf numFmtId="168" fontId="20" fillId="0" borderId="0" xfId="0" applyNumberFormat="1" applyFont="1" applyFill="1" applyBorder="1" applyAlignment="1">
      <alignment horizontal="right" vertical="center"/>
    </xf>
    <xf numFmtId="168" fontId="8" fillId="0" borderId="0" xfId="1" applyNumberFormat="1" applyFont="1" applyAlignment="1">
      <alignment vertical="center"/>
    </xf>
    <xf numFmtId="0" fontId="8" fillId="0" borderId="0" xfId="2" applyFont="1" applyAlignment="1">
      <alignment horizontal="left" vertical="center" wrapText="1" indent="2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2" fontId="2" fillId="0" borderId="0" xfId="0" applyNumberFormat="1" applyFont="1" applyFill="1" applyBorder="1" applyAlignment="1">
      <alignment horizontal="right"/>
    </xf>
    <xf numFmtId="164" fontId="0" fillId="0" borderId="15" xfId="0" applyNumberFormat="1" applyBorder="1"/>
    <xf numFmtId="0" fontId="2" fillId="0" borderId="0" xfId="0" applyNumberFormat="1" applyFont="1" applyBorder="1" applyAlignment="1">
      <alignment horizontal="right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42" fontId="0" fillId="0" borderId="15" xfId="0" applyNumberFormat="1" applyBorder="1"/>
    <xf numFmtId="167" fontId="0" fillId="0" borderId="20" xfId="0" applyNumberFormat="1" applyBorder="1"/>
    <xf numFmtId="42" fontId="0" fillId="0" borderId="20" xfId="0" applyNumberFormat="1" applyBorder="1"/>
    <xf numFmtId="42" fontId="0" fillId="0" borderId="22" xfId="0" applyNumberFormat="1" applyBorder="1"/>
    <xf numFmtId="42" fontId="0" fillId="0" borderId="23" xfId="0" applyNumberFormat="1" applyBorder="1"/>
    <xf numFmtId="42" fontId="0" fillId="0" borderId="0" xfId="0" applyNumberFormat="1" applyBorder="1"/>
    <xf numFmtId="42" fontId="0" fillId="0" borderId="24" xfId="0" applyNumberFormat="1" applyBorder="1"/>
    <xf numFmtId="42" fontId="2" fillId="0" borderId="0" xfId="0" applyNumberFormat="1" applyFont="1" applyBorder="1" applyAlignment="1">
      <alignment horizontal="right"/>
    </xf>
    <xf numFmtId="164" fontId="0" fillId="0" borderId="22" xfId="0" applyNumberFormat="1" applyBorder="1"/>
    <xf numFmtId="164" fontId="0" fillId="0" borderId="25" xfId="0" applyNumberFormat="1" applyBorder="1"/>
    <xf numFmtId="164" fontId="0" fillId="0" borderId="23" xfId="0" applyNumberFormat="1" applyBorder="1"/>
    <xf numFmtId="167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2" fillId="0" borderId="0" xfId="0" applyNumberFormat="1" applyFont="1" applyFill="1" applyBorder="1" applyAlignment="1">
      <alignment horizontal="right"/>
    </xf>
    <xf numFmtId="167" fontId="0" fillId="0" borderId="22" xfId="0" applyNumberFormat="1" applyBorder="1"/>
    <xf numFmtId="167" fontId="0" fillId="0" borderId="23" xfId="0" applyNumberFormat="1" applyBorder="1"/>
    <xf numFmtId="167" fontId="0" fillId="0" borderId="28" xfId="0" applyNumberFormat="1" applyBorder="1"/>
    <xf numFmtId="167" fontId="0" fillId="0" borderId="0" xfId="0" applyNumberFormat="1" applyBorder="1"/>
    <xf numFmtId="0" fontId="2" fillId="0" borderId="0" xfId="0" applyFont="1" applyFill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67" fontId="0" fillId="0" borderId="25" xfId="0" applyNumberFormat="1" applyBorder="1"/>
    <xf numFmtId="0" fontId="2" fillId="0" borderId="0" xfId="0" applyFont="1" applyFill="1" applyBorder="1" applyAlignment="1">
      <alignment horizontal="left"/>
    </xf>
    <xf numFmtId="167" fontId="0" fillId="0" borderId="15" xfId="0" applyNumberFormat="1" applyBorder="1"/>
    <xf numFmtId="0" fontId="0" fillId="0" borderId="0" xfId="0" applyNumberFormat="1" applyFont="1" applyFill="1" applyBorder="1" applyAlignment="1">
      <alignment horizontal="right"/>
    </xf>
    <xf numFmtId="167" fontId="0" fillId="0" borderId="18" xfId="0" applyNumberFormat="1" applyBorder="1"/>
    <xf numFmtId="164" fontId="0" fillId="0" borderId="25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29" xfId="0" applyNumberFormat="1" applyBorder="1"/>
    <xf numFmtId="167" fontId="0" fillId="0" borderId="0" xfId="0" applyNumberFormat="1" applyFont="1" applyFill="1" applyBorder="1" applyAlignment="1">
      <alignment horizontal="center"/>
    </xf>
    <xf numFmtId="167" fontId="0" fillId="0" borderId="21" xfId="0" applyNumberFormat="1" applyBorder="1"/>
    <xf numFmtId="167" fontId="0" fillId="0" borderId="17" xfId="0" applyNumberFormat="1" applyBorder="1"/>
    <xf numFmtId="167" fontId="0" fillId="0" borderId="16" xfId="0" applyNumberFormat="1" applyBorder="1"/>
    <xf numFmtId="167" fontId="0" fillId="0" borderId="19" xfId="0" applyNumberFormat="1" applyBorder="1"/>
    <xf numFmtId="0" fontId="22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8" fontId="23" fillId="0" borderId="0" xfId="0" applyNumberFormat="1" applyFont="1" applyFill="1" applyBorder="1" applyAlignment="1" applyProtection="1">
      <alignment horizontal="right" vertical="center"/>
      <protection locked="0"/>
    </xf>
    <xf numFmtId="0" fontId="6" fillId="0" borderId="0" xfId="2" applyFont="1" applyAlignment="1">
      <alignment horizontal="left" vertical="center" indent="2"/>
    </xf>
    <xf numFmtId="166" fontId="6" fillId="0" borderId="0" xfId="1" applyNumberFormat="1" applyFont="1" applyFill="1" applyAlignment="1">
      <alignment horizontal="right" vertical="center"/>
    </xf>
    <xf numFmtId="0" fontId="6" fillId="0" borderId="0" xfId="2" applyFont="1" applyAlignment="1">
      <alignment horizontal="left" vertical="center"/>
    </xf>
    <xf numFmtId="0" fontId="0" fillId="8" borderId="1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2" applyFont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3" fillId="0" borderId="0" xfId="2" applyFont="1" applyBorder="1" applyAlignment="1">
      <alignment horizontal="center" wrapText="1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1"/>
        <color theme="1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68" formatCode="[$$-80A]#,##0.00;\-[$$-80A]#,##0.0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7"/>
      <tableStyleElement type="totalRow" dxfId="36"/>
    </tableStyle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blActivosActuales" displayName="tblActivosActuales" ref="B9:C24" totalsRowCount="1" headerRowDxfId="33" dataDxfId="32" totalsRowDxfId="31">
  <autoFilter ref="B9:C23">
    <filterColumn colId="0" hiddenButton="1"/>
    <filterColumn colId="1" hiddenButton="1"/>
  </autoFilter>
  <tableColumns count="2">
    <tableColumn id="1" name="ACTIVOS CIRCULANTES" totalsRowLabel="TOTA ACTIVOS CIRCULANTES " dataDxfId="30" totalsRowDxfId="29"/>
    <tableColumn id="2" name="  " totalsRowFunction="sum" dataDxfId="28" totalsRowDxfId="27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26:C36" totalsRowCount="1" headerRowDxfId="26" dataDxfId="25" totalsRowDxfId="24">
  <autoFilter ref="B26:C35">
    <filterColumn colId="0" hiddenButton="1"/>
    <filterColumn colId="1" hiddenButton="1"/>
  </autoFilter>
  <tableColumns count="2">
    <tableColumn id="1" name="ACTIVOS NO CIRCULANTES " totalsRowLabel="TOTAL ACTIVOS NO CIRCULANTES " dataDxfId="23" totalsRowDxfId="22"/>
    <tableColumn id="2" name=" " totalsRowFunction="custom" dataDxfId="21" totalsRowDxfId="20" dataCellStyle="Moneda 2">
      <totalsRowFormula>C30+C33+C28+C29+C32+C31</totalsRowFormula>
    </tableColumn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6" totalsRowCount="1" headerRowDxfId="19" dataDxfId="18" totalsRowDxfId="17">
  <autoFilter ref="E9:F15">
    <filterColumn colId="0" hiddenButton="1"/>
    <filterColumn colId="1" hiddenButton="1"/>
  </autoFilter>
  <tableColumns count="2">
    <tableColumn id="1" name="PASIVOS CIRCULANTES" totalsRowLabel="TOTAL PASIVO CIRCULANTES" dataDxfId="16" totalsRowDxfId="15"/>
    <tableColumn id="2" name="  " totalsRowFunction="sum" dataDxfId="14" totalsRowDxfId="13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8:F26" totalsRowCount="1" headerRowDxfId="12" dataDxfId="11" totalsRowDxfId="10">
  <autoFilter ref="E18:F25">
    <filterColumn colId="0" hiddenButton="1"/>
    <filterColumn colId="1" hiddenButton="1"/>
  </autoFilter>
  <tableColumns count="2">
    <tableColumn id="1" name="PASIVOS NO CIRCULANTES " totalsRowLabel="TOTAL PASIVOS NO CIRCULANTES " dataDxfId="9" totalsRowDxfId="8"/>
    <tableColumn id="2" name=" " totalsRowFunction="sum" dataDxfId="7" totalsRowDxfId="6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30:F36" totalsRowCount="1" headerRowDxfId="5" dataDxfId="4">
  <autoFilter ref="E30:F35"/>
  <tableColumns count="2">
    <tableColumn id="1" name="CAPITAL CONTABLE " totalsRowLabel="TOTAL CAPITAL CONTABLE" dataDxfId="3" totalsRowDxfId="2"/>
    <tableColumn id="2" name="." totalsRowFunction="sum" dataDxfId="1" totalsRowDxfId="0" dataCellStyle="Moneda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tabSelected="1" topLeftCell="A40" workbookViewId="0">
      <selection activeCell="C16" sqref="C16"/>
    </sheetView>
  </sheetViews>
  <sheetFormatPr baseColWidth="10" defaultRowHeight="15"/>
  <cols>
    <col min="1" max="1" width="3.28515625" customWidth="1"/>
    <col min="2" max="2" width="12.140625" bestFit="1" customWidth="1"/>
    <col min="3" max="3" width="13.85546875" customWidth="1"/>
    <col min="4" max="4" width="3.140625" customWidth="1"/>
    <col min="5" max="5" width="3.28515625" customWidth="1"/>
    <col min="6" max="6" width="12.140625" bestFit="1" customWidth="1"/>
    <col min="8" max="8" width="2.85546875" customWidth="1"/>
    <col min="9" max="9" width="2.7109375" customWidth="1"/>
    <col min="12" max="12" width="3.140625" customWidth="1"/>
  </cols>
  <sheetData>
    <row r="2" spans="1:14" ht="28.5">
      <c r="C2" s="143" t="s">
        <v>57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4" spans="1:14" ht="15.75" thickBot="1">
      <c r="B4" s="144" t="s">
        <v>58</v>
      </c>
      <c r="C4" s="145"/>
      <c r="D4" s="81"/>
      <c r="E4" s="3"/>
      <c r="F4" s="135" t="s">
        <v>60</v>
      </c>
      <c r="G4" s="136"/>
      <c r="H4" s="82"/>
      <c r="I4" s="83"/>
      <c r="J4" s="135" t="s">
        <v>61</v>
      </c>
      <c r="K4" s="136"/>
      <c r="L4" s="82"/>
      <c r="M4" s="83"/>
    </row>
    <row r="5" spans="1:14">
      <c r="B5" s="84"/>
      <c r="C5" s="123">
        <v>400000</v>
      </c>
      <c r="D5" s="2"/>
      <c r="E5" s="85">
        <v>2</v>
      </c>
      <c r="F5" s="122">
        <v>10000</v>
      </c>
      <c r="G5" s="87"/>
      <c r="H5" s="2"/>
      <c r="I5" s="85">
        <v>2</v>
      </c>
      <c r="J5" s="114">
        <v>1600</v>
      </c>
      <c r="K5" s="87"/>
      <c r="L5" s="2"/>
      <c r="M5" s="85"/>
    </row>
    <row r="6" spans="1:14">
      <c r="A6" s="3"/>
      <c r="B6" s="84"/>
      <c r="C6" s="124">
        <v>50000</v>
      </c>
      <c r="D6" s="2"/>
      <c r="E6" s="85"/>
      <c r="F6" s="91"/>
      <c r="G6" s="89"/>
      <c r="H6" s="2"/>
      <c r="I6" s="85">
        <v>3</v>
      </c>
      <c r="J6" s="114">
        <v>4800</v>
      </c>
      <c r="K6" s="89"/>
      <c r="L6" s="2"/>
      <c r="M6" s="85"/>
    </row>
    <row r="7" spans="1:14">
      <c r="A7" s="3"/>
      <c r="B7" s="84"/>
      <c r="C7" s="124"/>
      <c r="D7" s="2"/>
      <c r="E7" s="85"/>
      <c r="F7" s="91"/>
      <c r="G7" s="89"/>
      <c r="H7" s="2"/>
      <c r="I7" s="85">
        <v>6</v>
      </c>
      <c r="J7" s="114">
        <v>6896.55</v>
      </c>
      <c r="K7" s="89"/>
      <c r="L7" s="2"/>
      <c r="M7" s="85"/>
    </row>
    <row r="8" spans="1:14">
      <c r="A8" s="3"/>
      <c r="B8" s="90"/>
      <c r="C8" s="124"/>
      <c r="D8" s="2"/>
      <c r="E8" s="85"/>
      <c r="F8" s="91"/>
      <c r="G8" s="89"/>
      <c r="H8" s="2"/>
      <c r="I8" s="85">
        <v>7</v>
      </c>
      <c r="J8" s="114">
        <v>2400</v>
      </c>
      <c r="K8" s="89"/>
      <c r="L8" s="2"/>
      <c r="M8" s="85"/>
    </row>
    <row r="9" spans="1:14">
      <c r="A9" s="3"/>
      <c r="B9" s="92"/>
      <c r="C9" s="121"/>
      <c r="D9" s="2"/>
      <c r="E9" s="85"/>
      <c r="F9" s="91"/>
      <c r="G9" s="89"/>
      <c r="H9" s="2"/>
      <c r="I9" s="85">
        <v>12</v>
      </c>
      <c r="J9" s="114">
        <v>1920</v>
      </c>
      <c r="K9" s="89"/>
      <c r="L9" s="2"/>
      <c r="M9" s="85"/>
    </row>
    <row r="10" spans="1:14">
      <c r="A10" s="3"/>
      <c r="B10" s="93"/>
      <c r="C10" s="106"/>
      <c r="D10" s="95"/>
      <c r="E10" s="85"/>
      <c r="F10" s="114"/>
      <c r="G10" s="96"/>
      <c r="H10" s="1"/>
      <c r="I10" s="97"/>
      <c r="J10" s="105">
        <f>SUM(J5:J9)</f>
        <v>17616.55</v>
      </c>
      <c r="K10" s="94">
        <f>SUM(K5:K9)</f>
        <v>0</v>
      </c>
      <c r="L10" s="2"/>
      <c r="M10" s="97"/>
    </row>
    <row r="11" spans="1:14">
      <c r="B11" s="99">
        <f>SUM(B5:B9)</f>
        <v>0</v>
      </c>
      <c r="C11" s="106">
        <f>SUM(C5:C10)</f>
        <v>450000</v>
      </c>
      <c r="D11" s="95"/>
      <c r="E11" s="3"/>
      <c r="F11" s="101">
        <f>SUM(F5:F10)</f>
        <v>10000</v>
      </c>
      <c r="G11" s="102"/>
      <c r="H11" s="1"/>
      <c r="J11" s="112">
        <f>SUM(J10)</f>
        <v>17616.55</v>
      </c>
      <c r="K11" s="103"/>
      <c r="L11" s="2"/>
      <c r="M11" s="3"/>
    </row>
    <row r="12" spans="1:14">
      <c r="E12" s="3"/>
      <c r="F12" s="1"/>
      <c r="M12" s="3"/>
    </row>
    <row r="13" spans="1:14">
      <c r="E13" s="104"/>
      <c r="M13" s="3"/>
    </row>
    <row r="14" spans="1:14" ht="15.75" thickBot="1">
      <c r="B14" s="146" t="s">
        <v>62</v>
      </c>
      <c r="C14" s="147"/>
      <c r="D14" s="82"/>
      <c r="E14" s="65"/>
      <c r="F14" s="135" t="s">
        <v>59</v>
      </c>
      <c r="G14" s="136"/>
      <c r="H14" s="82"/>
      <c r="I14" s="65"/>
      <c r="J14" s="137" t="s">
        <v>63</v>
      </c>
      <c r="K14" s="138"/>
      <c r="M14" s="3"/>
    </row>
    <row r="15" spans="1:14">
      <c r="A15">
        <v>3</v>
      </c>
      <c r="B15" s="122">
        <v>11200</v>
      </c>
      <c r="C15" s="116">
        <v>6896.55</v>
      </c>
      <c r="D15" s="2"/>
      <c r="E15" s="3">
        <v>3</v>
      </c>
      <c r="F15" s="86">
        <v>100000</v>
      </c>
      <c r="G15" s="87">
        <v>36000</v>
      </c>
      <c r="H15" s="2">
        <v>4</v>
      </c>
      <c r="I15" s="85"/>
      <c r="J15" s="86"/>
      <c r="K15" s="87">
        <v>7200</v>
      </c>
      <c r="M15" s="3"/>
    </row>
    <row r="16" spans="1:14">
      <c r="A16" s="115">
        <v>5</v>
      </c>
      <c r="B16" s="91">
        <v>4800</v>
      </c>
      <c r="C16" s="89"/>
      <c r="D16" s="2"/>
      <c r="E16" s="3">
        <v>10</v>
      </c>
      <c r="F16" s="91">
        <v>50000</v>
      </c>
      <c r="G16" s="89">
        <v>15000</v>
      </c>
      <c r="H16" s="2">
        <v>11</v>
      </c>
      <c r="I16" s="85"/>
      <c r="J16" s="88"/>
      <c r="K16" s="89"/>
      <c r="L16" s="82"/>
    </row>
    <row r="17" spans="1:13">
      <c r="A17" s="85"/>
      <c r="B17" s="91">
        <v>40000</v>
      </c>
      <c r="C17" s="89"/>
      <c r="D17" s="2"/>
      <c r="E17" s="3"/>
      <c r="F17" s="88"/>
      <c r="G17" s="89"/>
      <c r="H17" s="2"/>
      <c r="I17" s="85"/>
      <c r="J17" s="88"/>
      <c r="K17" s="89"/>
      <c r="L17" s="2"/>
    </row>
    <row r="18" spans="1:13">
      <c r="A18" s="85"/>
      <c r="B18" s="91"/>
      <c r="C18" s="89"/>
      <c r="D18" s="2"/>
      <c r="E18" s="3"/>
      <c r="F18" s="88"/>
      <c r="G18" s="89"/>
      <c r="H18" s="2"/>
      <c r="I18" s="85"/>
      <c r="J18" s="88"/>
      <c r="K18" s="89"/>
      <c r="L18" s="2"/>
    </row>
    <row r="19" spans="1:13">
      <c r="A19" s="85"/>
      <c r="B19" s="91"/>
      <c r="C19" s="89"/>
      <c r="D19" s="2"/>
      <c r="E19" s="3"/>
      <c r="F19" s="88"/>
      <c r="G19" s="89"/>
      <c r="H19" s="2"/>
      <c r="I19" s="85"/>
      <c r="J19" s="88"/>
      <c r="K19" s="89"/>
      <c r="L19" s="2"/>
    </row>
    <row r="20" spans="1:13">
      <c r="A20" s="85"/>
      <c r="B20" s="105">
        <f>SUM(B15:B19)</f>
        <v>56000</v>
      </c>
      <c r="C20" s="119">
        <f t="shared" ref="C20" si="0">SUM(C15:C19)</f>
        <v>6896.55</v>
      </c>
      <c r="D20" s="1"/>
      <c r="E20" s="85"/>
      <c r="F20" s="105">
        <f>SUM(F15:F19)</f>
        <v>150000</v>
      </c>
      <c r="G20" s="106">
        <f>SUM(G15:G19)</f>
        <v>51000</v>
      </c>
      <c r="H20" s="2"/>
      <c r="J20" s="93"/>
      <c r="K20" s="100">
        <f>SUM(K15:K19)</f>
        <v>7200</v>
      </c>
      <c r="L20" s="2"/>
    </row>
    <row r="21" spans="1:13">
      <c r="A21" s="85"/>
      <c r="B21" s="112">
        <f>B20-C20</f>
        <v>49103.45</v>
      </c>
      <c r="C21" s="103"/>
      <c r="D21" s="1"/>
      <c r="E21" s="85"/>
      <c r="F21" s="99">
        <f>F20-G20</f>
        <v>99000</v>
      </c>
      <c r="G21" s="107"/>
      <c r="H21" s="3"/>
      <c r="J21" s="99"/>
      <c r="K21" s="103"/>
      <c r="L21" s="2"/>
    </row>
    <row r="22" spans="1:13">
      <c r="A22" s="97"/>
      <c r="F22" s="1"/>
      <c r="G22" s="108"/>
      <c r="H22" s="3"/>
      <c r="L22" s="1"/>
    </row>
    <row r="23" spans="1:13">
      <c r="A23" s="3"/>
      <c r="F23" s="1"/>
      <c r="G23" s="108"/>
      <c r="H23" s="81"/>
      <c r="L23" s="1"/>
    </row>
    <row r="24" spans="1:13" ht="15.75" thickBot="1">
      <c r="B24" s="137" t="s">
        <v>64</v>
      </c>
      <c r="C24" s="138"/>
      <c r="D24" s="82"/>
      <c r="E24" s="65"/>
      <c r="F24" s="139" t="s">
        <v>34</v>
      </c>
      <c r="G24" s="140"/>
      <c r="H24" s="82"/>
      <c r="I24" s="109"/>
      <c r="J24" s="135" t="s">
        <v>35</v>
      </c>
      <c r="K24" s="136"/>
    </row>
    <row r="25" spans="1:13">
      <c r="A25">
        <v>9</v>
      </c>
      <c r="B25" s="86">
        <v>1600</v>
      </c>
      <c r="C25" s="87">
        <v>12800</v>
      </c>
      <c r="D25" s="2">
        <v>4</v>
      </c>
      <c r="E25" s="3"/>
      <c r="F25" s="91"/>
      <c r="G25" s="89">
        <v>81200</v>
      </c>
      <c r="H25" s="110">
        <v>3</v>
      </c>
      <c r="I25" s="85">
        <v>4</v>
      </c>
      <c r="J25" s="86">
        <v>75400</v>
      </c>
      <c r="K25" s="87"/>
      <c r="M25" s="3"/>
    </row>
    <row r="26" spans="1:13">
      <c r="B26" s="88"/>
      <c r="C26" s="89"/>
      <c r="D26" s="2"/>
      <c r="E26" s="3"/>
      <c r="F26" s="88"/>
      <c r="G26" s="89"/>
      <c r="H26" s="110"/>
      <c r="I26" s="85"/>
      <c r="J26" s="88"/>
      <c r="K26" s="89"/>
      <c r="M26" s="3"/>
    </row>
    <row r="27" spans="1:13">
      <c r="B27" s="88"/>
      <c r="C27" s="89"/>
      <c r="D27" s="2"/>
      <c r="E27" s="3"/>
      <c r="F27" s="88"/>
      <c r="G27" s="89"/>
      <c r="H27" s="110"/>
      <c r="I27" s="85"/>
      <c r="J27" s="88"/>
      <c r="K27" s="89"/>
      <c r="M27" s="3"/>
    </row>
    <row r="28" spans="1:13">
      <c r="B28" s="88"/>
      <c r="C28" s="89"/>
      <c r="D28" s="2"/>
      <c r="E28" s="3"/>
      <c r="F28" s="88"/>
      <c r="G28" s="89"/>
      <c r="H28" s="110"/>
      <c r="I28" s="85"/>
      <c r="J28" s="88"/>
      <c r="K28" s="89"/>
      <c r="M28" s="3"/>
    </row>
    <row r="29" spans="1:13">
      <c r="B29" s="88"/>
      <c r="C29" s="89"/>
      <c r="D29" s="2"/>
      <c r="E29" s="3"/>
      <c r="F29" s="88"/>
      <c r="G29" s="89"/>
      <c r="H29" s="2"/>
      <c r="I29" s="85"/>
      <c r="J29" s="88"/>
      <c r="K29" s="89"/>
      <c r="M29" s="3"/>
    </row>
    <row r="30" spans="1:13">
      <c r="B30" s="98">
        <f>SUM(B24:B28)</f>
        <v>1600</v>
      </c>
      <c r="C30" s="100">
        <f>SUM(C24:C28)</f>
        <v>12800</v>
      </c>
      <c r="D30" s="2"/>
      <c r="E30" s="3"/>
      <c r="F30" s="88"/>
      <c r="G30" s="89"/>
      <c r="H30" s="2"/>
      <c r="I30" s="85"/>
      <c r="J30" s="88"/>
      <c r="K30" s="89"/>
      <c r="M30" s="3"/>
    </row>
    <row r="31" spans="1:13">
      <c r="A31" s="65"/>
      <c r="B31" s="98"/>
      <c r="C31" s="100">
        <f>C30-B30</f>
        <v>11200</v>
      </c>
      <c r="D31" s="111"/>
      <c r="E31" s="85"/>
      <c r="F31" s="105"/>
      <c r="G31" s="100">
        <f>SUM(G25:G30)</f>
        <v>81200</v>
      </c>
      <c r="H31" s="2"/>
      <c r="I31" s="3"/>
      <c r="J31" s="98">
        <f>SUM(J25:J29)</f>
        <v>75400</v>
      </c>
      <c r="K31" s="100">
        <f>SUM(K25:K29)</f>
        <v>0</v>
      </c>
      <c r="L31" s="65"/>
    </row>
    <row r="32" spans="1:13">
      <c r="A32" s="65"/>
      <c r="B32" s="1"/>
      <c r="C32" s="1"/>
      <c r="D32" s="111"/>
      <c r="E32" s="85"/>
      <c r="F32" s="108"/>
      <c r="G32" s="1"/>
      <c r="H32" s="2"/>
      <c r="I32" s="3"/>
      <c r="J32" s="1"/>
      <c r="K32" s="1"/>
      <c r="L32" s="65"/>
    </row>
    <row r="33" spans="1:13" ht="15.75" thickBot="1">
      <c r="A33" s="85"/>
      <c r="B33" s="141" t="s">
        <v>31</v>
      </c>
      <c r="C33" s="142"/>
      <c r="F33" s="141" t="s">
        <v>7</v>
      </c>
      <c r="G33" s="142"/>
      <c r="H33" s="2"/>
      <c r="J33" s="135" t="s">
        <v>65</v>
      </c>
      <c r="K33" s="136"/>
      <c r="L33" s="2"/>
    </row>
    <row r="34" spans="1:13">
      <c r="A34" s="85">
        <v>4</v>
      </c>
      <c r="B34" s="91">
        <v>17400</v>
      </c>
      <c r="C34" s="121">
        <v>11600</v>
      </c>
      <c r="D34" s="2">
        <v>9</v>
      </c>
      <c r="E34" s="85">
        <v>1</v>
      </c>
      <c r="F34" s="91">
        <v>300000</v>
      </c>
      <c r="G34" s="121">
        <v>11600</v>
      </c>
      <c r="H34" s="2">
        <v>2</v>
      </c>
      <c r="I34">
        <v>5</v>
      </c>
      <c r="J34" s="122">
        <v>30000</v>
      </c>
      <c r="K34" s="87"/>
      <c r="L34" s="2"/>
    </row>
    <row r="35" spans="1:13">
      <c r="A35" s="3"/>
      <c r="B35" s="91"/>
      <c r="C35" s="121"/>
      <c r="D35" s="2"/>
      <c r="E35" s="85">
        <v>1</v>
      </c>
      <c r="F35" s="91">
        <v>100000</v>
      </c>
      <c r="G35" s="121">
        <v>34800</v>
      </c>
      <c r="H35" s="111">
        <v>3</v>
      </c>
      <c r="J35" s="91"/>
      <c r="K35" s="89"/>
    </row>
    <row r="36" spans="1:13">
      <c r="A36" s="3"/>
      <c r="B36" s="91"/>
      <c r="C36" s="121"/>
      <c r="D36" s="2"/>
      <c r="E36" s="85">
        <v>11</v>
      </c>
      <c r="F36" s="91">
        <v>52200</v>
      </c>
      <c r="G36" s="121">
        <v>50000</v>
      </c>
      <c r="H36" s="111">
        <v>6</v>
      </c>
      <c r="J36" s="91"/>
      <c r="K36" s="89"/>
    </row>
    <row r="37" spans="1:13">
      <c r="B37" s="91"/>
      <c r="C37" s="121"/>
      <c r="D37" s="2"/>
      <c r="E37" s="85"/>
      <c r="F37" s="91"/>
      <c r="G37" s="121">
        <v>17400</v>
      </c>
      <c r="H37" s="113">
        <v>7</v>
      </c>
      <c r="J37" s="91"/>
      <c r="K37" s="89"/>
    </row>
    <row r="38" spans="1:13">
      <c r="B38" s="91"/>
      <c r="C38" s="121"/>
      <c r="D38" s="2"/>
      <c r="E38" s="85"/>
      <c r="F38" s="91"/>
      <c r="G38" s="121">
        <v>23000</v>
      </c>
      <c r="H38" s="113">
        <v>8</v>
      </c>
      <c r="J38" s="91"/>
      <c r="K38" s="89"/>
    </row>
    <row r="39" spans="1:13">
      <c r="B39" s="91"/>
      <c r="C39" s="121"/>
      <c r="D39" s="2"/>
      <c r="E39" s="3"/>
      <c r="F39" s="91"/>
      <c r="G39" s="106">
        <v>13920</v>
      </c>
      <c r="H39" s="2">
        <v>12</v>
      </c>
      <c r="J39" s="91"/>
      <c r="K39" s="89"/>
      <c r="M39" s="3"/>
    </row>
    <row r="40" spans="1:13">
      <c r="B40" s="105">
        <f>SUM(B34:B39)</f>
        <v>17400</v>
      </c>
      <c r="C40" s="106">
        <f>SUM(C34:C39)</f>
        <v>11600</v>
      </c>
      <c r="D40" s="111"/>
      <c r="E40" s="3"/>
      <c r="F40" s="105">
        <f>SUM(F34:F39)</f>
        <v>452200</v>
      </c>
      <c r="G40" s="106">
        <f>SUM(G34:G39)</f>
        <v>150720</v>
      </c>
      <c r="J40" s="105">
        <f>SUM(J34:J39)</f>
        <v>30000</v>
      </c>
      <c r="K40" s="94">
        <f>SUM(K34:K39)</f>
        <v>0</v>
      </c>
      <c r="M40" s="3"/>
    </row>
    <row r="41" spans="1:13">
      <c r="B41" s="112">
        <f>B40-C40</f>
        <v>5800</v>
      </c>
      <c r="C41" s="103"/>
      <c r="D41" s="111"/>
      <c r="E41" s="3"/>
      <c r="F41" s="112">
        <f>F40-G40</f>
        <v>301480</v>
      </c>
      <c r="G41" s="103"/>
      <c r="J41" s="99"/>
      <c r="K41" s="103"/>
    </row>
    <row r="42" spans="1:13">
      <c r="B42" s="1"/>
      <c r="C42" s="1"/>
      <c r="D42" s="111"/>
      <c r="E42" s="3"/>
      <c r="I42" s="3"/>
    </row>
    <row r="43" spans="1:13" ht="15.75" thickBot="1">
      <c r="A43" s="109"/>
      <c r="B43" s="133" t="s">
        <v>36</v>
      </c>
      <c r="C43" s="134"/>
      <c r="D43" s="65"/>
      <c r="E43" s="109"/>
      <c r="F43" s="135" t="s">
        <v>51</v>
      </c>
      <c r="G43" s="136"/>
      <c r="I43" s="109"/>
      <c r="J43" s="131" t="s">
        <v>39</v>
      </c>
      <c r="K43" s="132"/>
    </row>
    <row r="44" spans="1:13">
      <c r="A44" s="85">
        <v>6</v>
      </c>
      <c r="B44" s="86">
        <v>50000</v>
      </c>
      <c r="C44" s="116">
        <v>34800</v>
      </c>
      <c r="D44" s="2">
        <v>5</v>
      </c>
      <c r="E44" s="85">
        <v>6</v>
      </c>
      <c r="F44" s="122">
        <v>250000</v>
      </c>
      <c r="G44" s="87"/>
      <c r="I44" s="85"/>
      <c r="J44" s="86"/>
      <c r="K44" s="116">
        <v>80000</v>
      </c>
      <c r="L44">
        <v>4</v>
      </c>
    </row>
    <row r="45" spans="1:13">
      <c r="A45" s="85"/>
      <c r="B45" s="88"/>
      <c r="C45" s="121">
        <v>290000</v>
      </c>
      <c r="D45" s="2">
        <v>6</v>
      </c>
      <c r="E45" s="85"/>
      <c r="F45" s="91"/>
      <c r="G45" s="89"/>
      <c r="I45" s="85"/>
      <c r="J45" s="88"/>
      <c r="K45" s="121">
        <v>45000</v>
      </c>
      <c r="L45">
        <v>11</v>
      </c>
    </row>
    <row r="46" spans="1:13">
      <c r="A46" s="85"/>
      <c r="B46" s="88"/>
      <c r="C46" s="121"/>
      <c r="D46" s="2"/>
      <c r="E46" s="85"/>
      <c r="F46" s="91"/>
      <c r="G46" s="89"/>
      <c r="I46" s="85"/>
      <c r="J46" s="88"/>
      <c r="K46" s="121"/>
    </row>
    <row r="47" spans="1:13">
      <c r="A47" s="85"/>
      <c r="B47" s="88"/>
      <c r="C47" s="89"/>
      <c r="D47" s="2"/>
      <c r="E47" s="85"/>
      <c r="F47" s="91"/>
      <c r="G47" s="89"/>
      <c r="I47" s="85"/>
      <c r="J47" s="88"/>
      <c r="K47" s="121"/>
    </row>
    <row r="48" spans="1:13">
      <c r="A48" s="85"/>
      <c r="B48" s="88"/>
      <c r="C48" s="89"/>
      <c r="D48" s="2"/>
      <c r="E48" s="85"/>
      <c r="F48" s="91"/>
      <c r="G48" s="89"/>
      <c r="I48" s="85"/>
      <c r="J48" s="88"/>
      <c r="K48" s="121"/>
    </row>
    <row r="49" spans="1:11">
      <c r="A49" s="3"/>
      <c r="B49" s="98">
        <f>SUM(B44:B48)</f>
        <v>50000</v>
      </c>
      <c r="C49" s="100">
        <f>SUM(C44:C48)</f>
        <v>324800</v>
      </c>
      <c r="E49" s="85"/>
      <c r="F49" s="105">
        <f>SUM(F44:F48)</f>
        <v>250000</v>
      </c>
      <c r="G49" s="94"/>
      <c r="I49" s="85"/>
      <c r="J49" s="98">
        <f>SUM(J44:J48)</f>
        <v>0</v>
      </c>
      <c r="K49" s="106">
        <f>SUM(K44:K48)</f>
        <v>125000</v>
      </c>
    </row>
    <row r="50" spans="1:11">
      <c r="A50" s="3"/>
      <c r="B50" s="99"/>
      <c r="C50" s="103">
        <f>C49-B49</f>
        <v>274800</v>
      </c>
      <c r="E50" s="85"/>
      <c r="F50" s="99"/>
      <c r="G50" s="103"/>
      <c r="I50" s="85"/>
      <c r="J50" s="99"/>
      <c r="K50" s="103"/>
    </row>
    <row r="51" spans="1:11">
      <c r="A51" s="3"/>
      <c r="E51" s="85"/>
      <c r="I51" s="85"/>
    </row>
    <row r="52" spans="1:11" ht="15.75" thickBot="1">
      <c r="A52" s="109"/>
      <c r="B52" s="131" t="s">
        <v>40</v>
      </c>
      <c r="C52" s="132"/>
      <c r="E52" s="109"/>
      <c r="F52" s="131" t="s">
        <v>66</v>
      </c>
      <c r="G52" s="132"/>
      <c r="I52" s="109"/>
      <c r="J52" s="131" t="s">
        <v>67</v>
      </c>
      <c r="K52" s="132"/>
    </row>
    <row r="53" spans="1:11">
      <c r="A53" s="85">
        <v>4</v>
      </c>
      <c r="B53" s="122">
        <v>36000</v>
      </c>
      <c r="C53" s="87"/>
      <c r="E53" s="85">
        <v>9</v>
      </c>
      <c r="F53" s="122">
        <v>10000</v>
      </c>
      <c r="G53" s="87"/>
      <c r="I53" s="85">
        <v>7</v>
      </c>
      <c r="J53" s="122">
        <v>15000</v>
      </c>
      <c r="K53" s="87"/>
    </row>
    <row r="54" spans="1:11">
      <c r="A54" s="85">
        <v>11</v>
      </c>
      <c r="B54" s="91">
        <v>15000</v>
      </c>
      <c r="C54" s="89"/>
      <c r="E54" s="85"/>
      <c r="F54" s="91"/>
      <c r="G54" s="89"/>
      <c r="I54" s="85">
        <v>8</v>
      </c>
      <c r="J54" s="91">
        <v>20000</v>
      </c>
      <c r="K54" s="89"/>
    </row>
    <row r="55" spans="1:11">
      <c r="A55" s="85"/>
      <c r="B55" s="91"/>
      <c r="C55" s="89"/>
      <c r="E55" s="85"/>
      <c r="F55" s="91"/>
      <c r="G55" s="89"/>
      <c r="I55" s="85">
        <v>12</v>
      </c>
      <c r="J55" s="91">
        <v>9600</v>
      </c>
      <c r="K55" s="89"/>
    </row>
    <row r="56" spans="1:11">
      <c r="A56" s="85"/>
      <c r="B56" s="91"/>
      <c r="C56" s="89"/>
      <c r="E56" s="85"/>
      <c r="F56" s="91"/>
      <c r="G56" s="89"/>
      <c r="I56" s="85"/>
      <c r="J56" s="91"/>
      <c r="K56" s="89"/>
    </row>
    <row r="57" spans="1:11">
      <c r="A57" s="85"/>
      <c r="B57" s="91"/>
      <c r="C57" s="89"/>
      <c r="E57" s="85"/>
      <c r="F57" s="91"/>
      <c r="G57" s="89"/>
      <c r="I57" s="85"/>
      <c r="J57" s="91"/>
      <c r="K57" s="89"/>
    </row>
    <row r="58" spans="1:11">
      <c r="A58" s="85"/>
      <c r="B58" s="105">
        <f>SUM(B53:B57)</f>
        <v>51000</v>
      </c>
      <c r="C58" s="94"/>
      <c r="E58" s="85"/>
      <c r="F58" s="105">
        <f>SUM(F53:F57)</f>
        <v>10000</v>
      </c>
      <c r="G58" s="94"/>
      <c r="I58" s="85"/>
      <c r="J58" s="105">
        <f>SUM(J53:J57)</f>
        <v>44600</v>
      </c>
      <c r="K58" s="94"/>
    </row>
    <row r="59" spans="1:11">
      <c r="A59" s="85"/>
      <c r="B59" s="99"/>
      <c r="C59" s="103"/>
      <c r="E59" s="85"/>
      <c r="F59" s="112"/>
      <c r="G59" s="103"/>
      <c r="I59" s="85"/>
      <c r="J59" s="99"/>
      <c r="K59" s="103"/>
    </row>
    <row r="60" spans="1:11">
      <c r="A60" s="85"/>
      <c r="E60" s="85"/>
      <c r="I60" s="85"/>
    </row>
    <row r="61" spans="1:11" ht="15.75" thickBot="1">
      <c r="A61" s="109"/>
      <c r="B61" s="131" t="s">
        <v>68</v>
      </c>
      <c r="C61" s="132"/>
    </row>
    <row r="62" spans="1:11">
      <c r="A62" s="85">
        <v>8</v>
      </c>
      <c r="B62" s="122">
        <v>3000</v>
      </c>
      <c r="C62" s="87"/>
    </row>
    <row r="63" spans="1:11">
      <c r="A63" s="85">
        <v>12</v>
      </c>
      <c r="B63" s="91">
        <v>2400</v>
      </c>
      <c r="C63" s="89"/>
    </row>
    <row r="64" spans="1:11">
      <c r="A64" s="85"/>
      <c r="B64" s="91"/>
      <c r="C64" s="89"/>
    </row>
    <row r="65" spans="1:3">
      <c r="A65" s="85"/>
      <c r="B65" s="91"/>
      <c r="C65" s="89"/>
    </row>
    <row r="66" spans="1:3">
      <c r="A66" s="85"/>
      <c r="B66" s="91"/>
      <c r="C66" s="89"/>
    </row>
    <row r="67" spans="1:3">
      <c r="A67" s="85"/>
      <c r="B67" s="105">
        <f>SUM(B62:B66)</f>
        <v>5400</v>
      </c>
      <c r="C67" s="94"/>
    </row>
    <row r="68" spans="1:3">
      <c r="A68" s="85"/>
      <c r="B68" s="99"/>
      <c r="C68" s="103"/>
    </row>
    <row r="69" spans="1:3">
      <c r="A69" s="85"/>
    </row>
  </sheetData>
  <mergeCells count="20">
    <mergeCell ref="C2:N2"/>
    <mergeCell ref="B4:C4"/>
    <mergeCell ref="F4:G4"/>
    <mergeCell ref="J4:K4"/>
    <mergeCell ref="B14:C14"/>
    <mergeCell ref="F14:G14"/>
    <mergeCell ref="J14:K14"/>
    <mergeCell ref="B24:C24"/>
    <mergeCell ref="F24:G24"/>
    <mergeCell ref="J24:K24"/>
    <mergeCell ref="B33:C33"/>
    <mergeCell ref="F33:G33"/>
    <mergeCell ref="J33:K33"/>
    <mergeCell ref="B61:C61"/>
    <mergeCell ref="B52:C52"/>
    <mergeCell ref="F52:G52"/>
    <mergeCell ref="J52:K52"/>
    <mergeCell ref="B43:C43"/>
    <mergeCell ref="F43:G43"/>
    <mergeCell ref="J43:K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7" zoomScaleNormal="100" workbookViewId="0">
      <selection activeCell="C27" sqref="C27"/>
    </sheetView>
  </sheetViews>
  <sheetFormatPr baseColWidth="10" defaultRowHeight="15"/>
  <cols>
    <col min="1" max="1" width="4" customWidth="1"/>
    <col min="2" max="2" width="27.140625" customWidth="1"/>
    <col min="3" max="3" width="22.28515625" customWidth="1"/>
    <col min="4" max="4" width="27.7109375" customWidth="1"/>
  </cols>
  <sheetData>
    <row r="2" spans="1:4" ht="26.25">
      <c r="B2" s="151" t="s">
        <v>12</v>
      </c>
      <c r="C2" s="151"/>
      <c r="D2" s="151"/>
    </row>
    <row r="4" spans="1:4">
      <c r="B4" s="12" t="s">
        <v>4</v>
      </c>
      <c r="C4" s="13" t="s">
        <v>5</v>
      </c>
      <c r="D4" s="14" t="s">
        <v>6</v>
      </c>
    </row>
    <row r="5" spans="1:4">
      <c r="B5" s="4"/>
      <c r="C5" s="5"/>
      <c r="D5" s="6"/>
    </row>
    <row r="6" spans="1:4">
      <c r="B6" s="4" t="s">
        <v>7</v>
      </c>
      <c r="C6" s="117">
        <v>301480</v>
      </c>
      <c r="D6" s="8"/>
    </row>
    <row r="7" spans="1:4">
      <c r="B7" s="4" t="s">
        <v>31</v>
      </c>
      <c r="C7" s="9">
        <v>5800</v>
      </c>
      <c r="D7" s="8"/>
    </row>
    <row r="8" spans="1:4">
      <c r="B8" s="4" t="s">
        <v>8</v>
      </c>
      <c r="C8" s="9">
        <v>99000</v>
      </c>
      <c r="D8" s="8"/>
    </row>
    <row r="9" spans="1:4">
      <c r="A9" s="59"/>
      <c r="B9" s="4" t="s">
        <v>35</v>
      </c>
      <c r="C9" s="9">
        <v>75400</v>
      </c>
      <c r="D9" s="8"/>
    </row>
    <row r="10" spans="1:4">
      <c r="A10" s="59"/>
      <c r="B10" s="4" t="s">
        <v>51</v>
      </c>
      <c r="C10" s="9">
        <v>250000</v>
      </c>
      <c r="D10" s="8"/>
    </row>
    <row r="11" spans="1:4">
      <c r="B11" s="4" t="s">
        <v>65</v>
      </c>
      <c r="C11" s="9">
        <v>30000</v>
      </c>
      <c r="D11" s="8"/>
    </row>
    <row r="12" spans="1:4">
      <c r="B12" s="4" t="s">
        <v>56</v>
      </c>
      <c r="C12" s="9">
        <v>10000</v>
      </c>
      <c r="D12" s="8"/>
    </row>
    <row r="13" spans="1:4">
      <c r="B13" s="67" t="s">
        <v>61</v>
      </c>
      <c r="C13" s="118">
        <v>17616.55</v>
      </c>
      <c r="D13" s="8"/>
    </row>
    <row r="14" spans="1:4">
      <c r="B14" s="67" t="s">
        <v>62</v>
      </c>
      <c r="C14" s="120">
        <v>49103.45</v>
      </c>
      <c r="D14" s="8"/>
    </row>
    <row r="15" spans="1:4">
      <c r="B15" s="148" t="s">
        <v>9</v>
      </c>
      <c r="C15" s="149"/>
      <c r="D15" s="150"/>
    </row>
    <row r="16" spans="1:4">
      <c r="B16" s="4" t="s">
        <v>30</v>
      </c>
      <c r="D16" s="9">
        <v>81200</v>
      </c>
    </row>
    <row r="17" spans="2:8">
      <c r="B17" s="4" t="s">
        <v>32</v>
      </c>
      <c r="D17" s="9">
        <v>274800</v>
      </c>
    </row>
    <row r="18" spans="2:8">
      <c r="B18" s="67" t="s">
        <v>63</v>
      </c>
      <c r="D18" s="9">
        <v>7200</v>
      </c>
    </row>
    <row r="19" spans="2:8">
      <c r="B19" s="67" t="s">
        <v>64</v>
      </c>
      <c r="D19" s="9">
        <v>11200</v>
      </c>
    </row>
    <row r="20" spans="2:8">
      <c r="B20" s="4" t="s">
        <v>44</v>
      </c>
      <c r="C20" s="7"/>
      <c r="D20" s="10"/>
    </row>
    <row r="21" spans="2:8">
      <c r="B21" s="148" t="s">
        <v>10</v>
      </c>
      <c r="C21" s="149"/>
      <c r="D21" s="150"/>
    </row>
    <row r="22" spans="2:8">
      <c r="B22" s="4" t="s">
        <v>0</v>
      </c>
      <c r="C22" s="9"/>
      <c r="D22" s="10">
        <v>450000</v>
      </c>
    </row>
    <row r="23" spans="2:8">
      <c r="B23" s="4" t="s">
        <v>39</v>
      </c>
      <c r="C23" s="9"/>
      <c r="D23" s="10">
        <v>125000</v>
      </c>
    </row>
    <row r="24" spans="2:8">
      <c r="B24" s="4" t="s">
        <v>40</v>
      </c>
      <c r="C24" s="9">
        <v>51000</v>
      </c>
      <c r="D24" s="10"/>
    </row>
    <row r="25" spans="2:8">
      <c r="B25" s="4" t="s">
        <v>74</v>
      </c>
      <c r="C25" s="9">
        <v>44600</v>
      </c>
      <c r="D25" s="10"/>
    </row>
    <row r="26" spans="2:8">
      <c r="B26" s="4" t="s">
        <v>68</v>
      </c>
      <c r="C26" s="9">
        <v>5400</v>
      </c>
      <c r="D26" s="10"/>
    </row>
    <row r="27" spans="2:8">
      <c r="B27" s="4" t="s">
        <v>75</v>
      </c>
      <c r="C27" s="9">
        <v>10000</v>
      </c>
      <c r="D27" s="10"/>
    </row>
    <row r="28" spans="2:8">
      <c r="B28" s="11" t="s">
        <v>11</v>
      </c>
      <c r="C28" s="48">
        <f>SUM(C5:C27)</f>
        <v>949400</v>
      </c>
      <c r="D28" s="49">
        <f>SUM(D16:D27)</f>
        <v>949400</v>
      </c>
    </row>
    <row r="29" spans="2:8">
      <c r="H29" s="15"/>
    </row>
  </sheetData>
  <mergeCells count="3">
    <mergeCell ref="B15:D15"/>
    <mergeCell ref="B21:D21"/>
    <mergeCell ref="B2:D2"/>
  </mergeCells>
  <printOptions horizontalCentered="1" verticalCentered="1"/>
  <pageMargins left="0.7" right="0.7" top="0.75" bottom="0.75" header="0.3" footer="0.3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Normal="100" workbookViewId="0">
      <selection activeCell="B5" sqref="B5:E5"/>
    </sheetView>
  </sheetViews>
  <sheetFormatPr baseColWidth="10" defaultRowHeight="15"/>
  <cols>
    <col min="1" max="1" width="4.5703125" customWidth="1"/>
    <col min="2" max="2" width="28.28515625" customWidth="1"/>
    <col min="3" max="3" width="13.7109375" customWidth="1"/>
    <col min="4" max="4" width="15.5703125" customWidth="1"/>
    <col min="5" max="5" width="4.5703125" customWidth="1"/>
    <col min="6" max="6" width="2.28515625" customWidth="1"/>
    <col min="7" max="7" width="2.5703125" customWidth="1"/>
    <col min="8" max="8" width="2.140625" customWidth="1"/>
    <col min="9" max="9" width="1.7109375" customWidth="1"/>
    <col min="10" max="10" width="2" customWidth="1"/>
    <col min="11" max="11" width="2.140625" customWidth="1"/>
    <col min="12" max="12" width="1.42578125" customWidth="1"/>
    <col min="13" max="13" width="2.140625" customWidth="1"/>
    <col min="14" max="14" width="2.42578125" customWidth="1"/>
    <col min="15" max="15" width="3" customWidth="1"/>
    <col min="16" max="16" width="4.5703125" customWidth="1"/>
    <col min="17" max="17" width="11.42578125" customWidth="1"/>
    <col min="20" max="20" width="3.7109375" customWidth="1"/>
  </cols>
  <sheetData>
    <row r="1" spans="1:14" ht="18.75" customHeight="1"/>
    <row r="2" spans="1:14" ht="22.5" customHeight="1">
      <c r="B2" s="143" t="s">
        <v>38</v>
      </c>
      <c r="C2" s="143"/>
      <c r="D2" s="143"/>
      <c r="E2" s="143"/>
      <c r="F2" s="143"/>
      <c r="G2" s="66"/>
      <c r="H2" s="66"/>
      <c r="I2" s="66"/>
      <c r="J2" s="66"/>
      <c r="K2" s="66"/>
      <c r="L2" s="66"/>
      <c r="M2" s="66"/>
      <c r="N2" s="66"/>
    </row>
    <row r="3" spans="1:14" ht="19.5" customHeight="1">
      <c r="B3" s="152" t="s">
        <v>72</v>
      </c>
      <c r="C3" s="152"/>
      <c r="D3" s="152"/>
      <c r="E3" s="152"/>
      <c r="F3" s="152"/>
    </row>
    <row r="4" spans="1:14" ht="17.25" customHeight="1">
      <c r="A4" s="65"/>
      <c r="B4" s="152" t="s">
        <v>73</v>
      </c>
      <c r="C4" s="152"/>
      <c r="D4" s="152"/>
      <c r="E4" s="152"/>
      <c r="F4" s="152"/>
    </row>
    <row r="5" spans="1:14" ht="15" customHeight="1">
      <c r="A5" s="2"/>
      <c r="B5" s="152" t="s">
        <v>45</v>
      </c>
      <c r="C5" s="152"/>
      <c r="D5" s="152"/>
      <c r="E5" s="152"/>
    </row>
    <row r="6" spans="1:14">
      <c r="A6" s="2"/>
      <c r="B6" s="12"/>
      <c r="C6" s="13" t="s">
        <v>5</v>
      </c>
      <c r="D6" s="14" t="s">
        <v>6</v>
      </c>
    </row>
    <row r="7" spans="1:14" ht="18.75" customHeight="1">
      <c r="A7" s="2"/>
      <c r="B7" s="4" t="s">
        <v>39</v>
      </c>
      <c r="C7" s="47">
        <v>115000</v>
      </c>
      <c r="D7" s="47"/>
    </row>
    <row r="8" spans="1:14" ht="17.25" customHeight="1">
      <c r="A8" s="2"/>
      <c r="B8" s="4" t="s">
        <v>40</v>
      </c>
      <c r="C8" s="9">
        <v>51000</v>
      </c>
      <c r="D8" s="8"/>
    </row>
    <row r="9" spans="1:14" ht="3.75" customHeight="1">
      <c r="A9" s="2"/>
      <c r="B9" s="70"/>
      <c r="C9" s="71"/>
      <c r="D9" s="72"/>
    </row>
    <row r="10" spans="1:14">
      <c r="B10" s="4" t="s">
        <v>41</v>
      </c>
      <c r="C10" s="9"/>
      <c r="D10" s="8">
        <f>C7-C8</f>
        <v>64000</v>
      </c>
    </row>
    <row r="11" spans="1:14" ht="15" customHeight="1">
      <c r="B11" s="4" t="s">
        <v>69</v>
      </c>
      <c r="C11" s="9">
        <v>5400</v>
      </c>
      <c r="D11" s="8"/>
    </row>
    <row r="12" spans="1:14">
      <c r="B12" s="4" t="s">
        <v>53</v>
      </c>
      <c r="C12" s="9">
        <v>44600</v>
      </c>
      <c r="D12" s="8"/>
    </row>
    <row r="13" spans="1:14" ht="5.25" customHeight="1">
      <c r="B13" s="70"/>
      <c r="C13" s="71"/>
      <c r="D13" s="72"/>
    </row>
    <row r="14" spans="1:14" ht="14.25" customHeight="1">
      <c r="B14" s="4" t="s">
        <v>54</v>
      </c>
      <c r="C14" s="9"/>
      <c r="D14" s="8">
        <f>D10-C11-C12</f>
        <v>14000</v>
      </c>
    </row>
    <row r="15" spans="1:14">
      <c r="B15" s="4" t="s">
        <v>42</v>
      </c>
      <c r="C15" s="9">
        <v>0</v>
      </c>
      <c r="D15" s="8"/>
    </row>
    <row r="16" spans="1:14">
      <c r="B16" s="4" t="s">
        <v>52</v>
      </c>
      <c r="C16" s="9">
        <v>0</v>
      </c>
      <c r="D16" s="8"/>
    </row>
    <row r="17" spans="1:7" ht="5.25" customHeight="1">
      <c r="B17" s="70"/>
      <c r="C17" s="71"/>
      <c r="D17" s="72"/>
    </row>
    <row r="18" spans="1:7">
      <c r="B18" s="4" t="s">
        <v>55</v>
      </c>
      <c r="C18" s="9"/>
      <c r="D18" s="8">
        <f>D14-C15-C16</f>
        <v>14000</v>
      </c>
    </row>
    <row r="19" spans="1:7" ht="12" customHeight="1">
      <c r="B19" s="68" t="s">
        <v>43</v>
      </c>
      <c r="C19" s="69">
        <v>0</v>
      </c>
      <c r="D19" s="8"/>
    </row>
    <row r="20" spans="1:7" ht="3.75" customHeight="1">
      <c r="B20" s="73"/>
      <c r="C20" s="74"/>
      <c r="D20" s="72"/>
    </row>
    <row r="21" spans="1:7">
      <c r="B21" s="67" t="s">
        <v>44</v>
      </c>
      <c r="D21" s="8">
        <f>D18-C19</f>
        <v>14000</v>
      </c>
    </row>
    <row r="23" spans="1:7" ht="12.75" customHeight="1">
      <c r="B23" s="75" t="s">
        <v>15</v>
      </c>
      <c r="D23" s="75" t="s">
        <v>47</v>
      </c>
    </row>
    <row r="24" spans="1:7" ht="4.5" customHeight="1">
      <c r="B24" s="76"/>
      <c r="D24" s="76"/>
    </row>
    <row r="25" spans="1:7">
      <c r="B25" t="s">
        <v>46</v>
      </c>
      <c r="D25" s="75" t="s">
        <v>48</v>
      </c>
    </row>
    <row r="26" spans="1:7">
      <c r="A26" s="3"/>
      <c r="D26" s="75" t="s">
        <v>49</v>
      </c>
    </row>
    <row r="27" spans="1:7">
      <c r="A27" s="3"/>
      <c r="G27" s="65"/>
    </row>
    <row r="29" spans="1:7">
      <c r="E29" s="65"/>
    </row>
    <row r="35" spans="1:4">
      <c r="D35" s="65"/>
    </row>
    <row r="36" spans="1:4">
      <c r="D36" s="2"/>
    </row>
    <row r="37" spans="1:4">
      <c r="A37" s="3"/>
      <c r="D37" s="2"/>
    </row>
    <row r="38" spans="1:4">
      <c r="A38" s="3"/>
      <c r="D38" s="2"/>
    </row>
    <row r="39" spans="1:4">
      <c r="D39" s="2"/>
    </row>
    <row r="40" spans="1:4">
      <c r="D40" s="2"/>
    </row>
    <row r="41" spans="1:4">
      <c r="D41" s="2"/>
    </row>
    <row r="42" spans="1:4">
      <c r="D42" s="2"/>
    </row>
    <row r="43" spans="1:4">
      <c r="D43" s="2"/>
    </row>
    <row r="50" spans="1:15">
      <c r="A50" s="3"/>
    </row>
    <row r="51" spans="1:15">
      <c r="A51" s="3"/>
    </row>
    <row r="52" spans="1:15">
      <c r="A52" s="3"/>
      <c r="M52" s="3"/>
      <c r="N52" s="1"/>
      <c r="O52" s="1"/>
    </row>
    <row r="53" spans="1:15">
      <c r="A53" s="3"/>
    </row>
  </sheetData>
  <mergeCells count="4">
    <mergeCell ref="B2:F2"/>
    <mergeCell ref="B5:E5"/>
    <mergeCell ref="B3:F3"/>
    <mergeCell ref="B4:F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42"/>
  <sheetViews>
    <sheetView showGridLines="0" topLeftCell="A19" zoomScale="66" zoomScaleNormal="66" workbookViewId="0">
      <selection activeCell="E41" sqref="B40:F41"/>
    </sheetView>
  </sheetViews>
  <sheetFormatPr baseColWidth="10" defaultColWidth="10.28515625" defaultRowHeight="21" customHeight="1"/>
  <cols>
    <col min="1" max="1" width="1.7109375" style="16" customWidth="1"/>
    <col min="2" max="2" width="54.42578125" style="16" customWidth="1"/>
    <col min="3" max="3" width="28.5703125" style="16" customWidth="1"/>
    <col min="4" max="4" width="3.7109375" style="17" customWidth="1"/>
    <col min="5" max="5" width="69" style="16" bestFit="1" customWidth="1"/>
    <col min="6" max="6" width="28.5703125" style="16" customWidth="1"/>
    <col min="7" max="16384" width="10.28515625" style="16"/>
  </cols>
  <sheetData>
    <row r="1" spans="1:6" ht="30">
      <c r="A1" s="155" t="s">
        <v>33</v>
      </c>
      <c r="B1" s="155"/>
      <c r="C1" s="155"/>
      <c r="D1" s="155"/>
      <c r="E1" s="155"/>
      <c r="F1" s="155"/>
    </row>
    <row r="2" spans="1:6" ht="36" customHeight="1">
      <c r="A2" s="155" t="s">
        <v>70</v>
      </c>
      <c r="B2" s="155"/>
      <c r="C2" s="155"/>
      <c r="D2" s="155"/>
      <c r="E2" s="155"/>
      <c r="F2" s="155"/>
    </row>
    <row r="3" spans="1:6" ht="47.25" customHeight="1">
      <c r="A3" s="155" t="s">
        <v>71</v>
      </c>
      <c r="B3" s="155"/>
      <c r="C3" s="155"/>
      <c r="D3" s="155"/>
      <c r="E3" s="155"/>
      <c r="F3" s="155"/>
    </row>
    <row r="4" spans="1:6" ht="29.25" customHeight="1">
      <c r="A4" s="155" t="s">
        <v>29</v>
      </c>
      <c r="B4" s="155"/>
      <c r="C4" s="155"/>
      <c r="D4" s="155"/>
      <c r="E4" s="155"/>
      <c r="F4" s="155"/>
    </row>
    <row r="6" spans="1:6" ht="21" customHeight="1">
      <c r="B6" s="44"/>
      <c r="C6" s="45"/>
      <c r="D6" s="25"/>
      <c r="E6" s="44"/>
      <c r="F6" s="25"/>
    </row>
    <row r="7" spans="1:6" s="36" customFormat="1" ht="27" thickBot="1">
      <c r="B7" s="43" t="s">
        <v>4</v>
      </c>
      <c r="C7" s="43"/>
      <c r="D7" s="39"/>
      <c r="E7" s="42" t="s">
        <v>9</v>
      </c>
      <c r="F7" s="41"/>
    </row>
    <row r="8" spans="1:6" s="36" customFormat="1" ht="21" customHeight="1" thickTop="1">
      <c r="B8" s="40"/>
      <c r="C8" s="40"/>
      <c r="D8" s="39"/>
      <c r="E8" s="38"/>
      <c r="F8" s="37"/>
    </row>
    <row r="9" spans="1:6" ht="21" customHeight="1">
      <c r="B9" s="34" t="s">
        <v>1</v>
      </c>
      <c r="C9" s="35" t="s">
        <v>2</v>
      </c>
      <c r="D9" s="28"/>
      <c r="E9" s="34" t="s">
        <v>28</v>
      </c>
      <c r="F9" s="29" t="s">
        <v>2</v>
      </c>
    </row>
    <row r="10" spans="1:6" ht="21" customHeight="1">
      <c r="B10" s="22"/>
      <c r="C10" s="50"/>
      <c r="D10" s="25"/>
      <c r="E10" s="34"/>
      <c r="F10" s="54"/>
    </row>
    <row r="11" spans="1:6" ht="21" customHeight="1">
      <c r="B11" s="22" t="s">
        <v>7</v>
      </c>
      <c r="C11" s="50">
        <v>301480</v>
      </c>
      <c r="D11" s="25"/>
      <c r="E11" s="22" t="s">
        <v>34</v>
      </c>
      <c r="F11" s="50">
        <v>81200</v>
      </c>
    </row>
    <row r="12" spans="1:6" ht="21" customHeight="1">
      <c r="B12" s="22" t="s">
        <v>31</v>
      </c>
      <c r="C12" s="50">
        <v>5800</v>
      </c>
      <c r="D12" s="25"/>
      <c r="E12" s="46" t="s">
        <v>36</v>
      </c>
      <c r="F12" s="79">
        <v>274800</v>
      </c>
    </row>
    <row r="13" spans="1:6" ht="21" customHeight="1">
      <c r="B13" s="33" t="s">
        <v>50</v>
      </c>
      <c r="C13" s="50">
        <v>99000</v>
      </c>
      <c r="D13" s="25"/>
      <c r="E13" s="80" t="s">
        <v>63</v>
      </c>
      <c r="F13" s="79">
        <v>7200</v>
      </c>
    </row>
    <row r="14" spans="1:6" s="30" customFormat="1" ht="21" customHeight="1">
      <c r="B14" s="22" t="s">
        <v>35</v>
      </c>
      <c r="C14" s="50">
        <v>75400</v>
      </c>
      <c r="D14" s="32"/>
      <c r="E14" s="22" t="s">
        <v>64</v>
      </c>
      <c r="F14" s="50">
        <v>11200</v>
      </c>
    </row>
    <row r="15" spans="1:6" s="30" customFormat="1" ht="21" customHeight="1">
      <c r="B15" s="33" t="s">
        <v>62</v>
      </c>
      <c r="C15" s="50">
        <v>49103.45</v>
      </c>
      <c r="D15" s="32"/>
      <c r="E15" s="22"/>
      <c r="F15" s="50"/>
    </row>
    <row r="16" spans="1:6" s="23" customFormat="1" ht="21" customHeight="1">
      <c r="B16" s="33" t="s">
        <v>61</v>
      </c>
      <c r="C16" s="50">
        <v>17616.55</v>
      </c>
      <c r="D16" s="28"/>
      <c r="E16" s="126" t="s">
        <v>27</v>
      </c>
      <c r="F16" s="127">
        <f>SUBTOTAL(109,tblPasivoactual[  ])</f>
        <v>374400</v>
      </c>
    </row>
    <row r="17" spans="2:6" s="23" customFormat="1" ht="21" customHeight="1">
      <c r="B17" s="33"/>
      <c r="C17" s="50"/>
      <c r="D17" s="28"/>
      <c r="E17" s="31"/>
      <c r="F17" s="52"/>
    </row>
    <row r="18" spans="2:6" ht="21" customHeight="1">
      <c r="B18" s="22"/>
      <c r="C18" s="50"/>
      <c r="D18" s="25"/>
      <c r="E18" s="24" t="s">
        <v>26</v>
      </c>
      <c r="F18" s="53" t="s">
        <v>24</v>
      </c>
    </row>
    <row r="19" spans="2:6" ht="21" customHeight="1">
      <c r="B19" s="22"/>
      <c r="C19" s="50"/>
      <c r="D19" s="28"/>
      <c r="E19" s="22"/>
      <c r="F19" s="50"/>
    </row>
    <row r="20" spans="2:6" ht="21" customHeight="1">
      <c r="B20" s="22"/>
      <c r="C20" s="50"/>
      <c r="D20" s="25"/>
      <c r="E20" s="22"/>
      <c r="F20" s="50"/>
    </row>
    <row r="21" spans="2:6" ht="21" customHeight="1">
      <c r="B21" s="33"/>
      <c r="C21" s="50"/>
      <c r="D21" s="25"/>
      <c r="E21" s="22"/>
      <c r="F21" s="50"/>
    </row>
    <row r="22" spans="2:6" ht="21" customHeight="1">
      <c r="B22" s="33"/>
      <c r="C22" s="50"/>
      <c r="D22" s="25"/>
      <c r="E22" s="128"/>
      <c r="F22" s="129"/>
    </row>
    <row r="23" spans="2:6" ht="21" customHeight="1">
      <c r="B23" s="22"/>
      <c r="C23" s="50"/>
      <c r="D23" s="25"/>
      <c r="E23" s="22"/>
      <c r="F23" s="50"/>
    </row>
    <row r="24" spans="2:6" ht="21" customHeight="1">
      <c r="B24" s="77" t="s">
        <v>3</v>
      </c>
      <c r="C24" s="78">
        <f>SUBTOTAL(109,tblActivosActuales[  ])</f>
        <v>548400</v>
      </c>
      <c r="D24" s="25"/>
      <c r="E24" s="22"/>
      <c r="F24" s="55"/>
    </row>
    <row r="25" spans="2:6" s="23" customFormat="1" ht="21" customHeight="1">
      <c r="B25" s="156"/>
      <c r="C25" s="156"/>
      <c r="E25" s="22"/>
      <c r="F25" s="60"/>
    </row>
    <row r="26" spans="2:6" s="18" customFormat="1" ht="21" customHeight="1">
      <c r="B26" s="34" t="s">
        <v>25</v>
      </c>
      <c r="C26" s="50" t="s">
        <v>24</v>
      </c>
      <c r="E26" s="61" t="s">
        <v>23</v>
      </c>
      <c r="F26" s="64">
        <f>SUBTOTAL(109,tblOtrosPasivo[[ ]])</f>
        <v>0</v>
      </c>
    </row>
    <row r="27" spans="2:6" ht="21" customHeight="1">
      <c r="B27" s="22"/>
      <c r="C27" s="50"/>
      <c r="D27" s="16"/>
      <c r="E27" s="27"/>
      <c r="F27" s="50"/>
    </row>
    <row r="28" spans="2:6" ht="21" customHeight="1" thickBot="1">
      <c r="B28" s="22" t="s">
        <v>65</v>
      </c>
      <c r="C28" s="50">
        <v>30000</v>
      </c>
      <c r="E28" s="57" t="s">
        <v>22</v>
      </c>
      <c r="F28" s="58">
        <f>tblOtrosPasivo[[#Totals],[ ]]+tblPasivoactual[[#Totals],[  ]]</f>
        <v>374400</v>
      </c>
    </row>
    <row r="29" spans="2:6" ht="21" customHeight="1" thickTop="1">
      <c r="B29" s="22" t="s">
        <v>51</v>
      </c>
      <c r="C29" s="50">
        <v>250000</v>
      </c>
      <c r="E29" s="26"/>
      <c r="F29" s="56"/>
    </row>
    <row r="30" spans="2:6" ht="21" customHeight="1">
      <c r="B30" s="22" t="s">
        <v>56</v>
      </c>
      <c r="C30" s="50">
        <v>10000</v>
      </c>
      <c r="E30" s="24" t="s">
        <v>21</v>
      </c>
      <c r="F30" s="56" t="s">
        <v>20</v>
      </c>
    </row>
    <row r="31" spans="2:6" ht="21" customHeight="1">
      <c r="B31" s="22"/>
      <c r="C31" s="50"/>
      <c r="E31" s="62"/>
      <c r="F31" s="63"/>
    </row>
    <row r="32" spans="2:6" ht="21" customHeight="1">
      <c r="B32" s="22"/>
      <c r="C32" s="50"/>
      <c r="E32" s="130" t="s">
        <v>0</v>
      </c>
      <c r="F32" s="50">
        <v>450000</v>
      </c>
    </row>
    <row r="33" spans="2:6" ht="21" customHeight="1">
      <c r="B33" s="22"/>
      <c r="C33" s="50"/>
      <c r="D33" s="19"/>
      <c r="E33" s="22" t="s">
        <v>44</v>
      </c>
      <c r="F33" s="8">
        <v>14000</v>
      </c>
    </row>
    <row r="34" spans="2:6" ht="21" customHeight="1">
      <c r="B34" s="22"/>
      <c r="C34" s="50"/>
      <c r="F34" s="50"/>
    </row>
    <row r="35" spans="2:6" ht="21" customHeight="1">
      <c r="B35" s="22"/>
      <c r="C35" s="50"/>
      <c r="F35" s="55"/>
    </row>
    <row r="36" spans="2:6" ht="21" customHeight="1">
      <c r="B36" s="125" t="s">
        <v>19</v>
      </c>
      <c r="C36" s="78">
        <f>C30+C33+C28+C29+C32+C31</f>
        <v>290000</v>
      </c>
      <c r="E36" s="125" t="s">
        <v>18</v>
      </c>
      <c r="F36" s="78">
        <f>SUBTOTAL(109,Tabla7[.])</f>
        <v>464000</v>
      </c>
    </row>
    <row r="37" spans="2:6" ht="21" customHeight="1">
      <c r="B37" s="156"/>
      <c r="C37" s="156"/>
      <c r="F37" s="50"/>
    </row>
    <row r="38" spans="2:6" ht="21" customHeight="1" thickBot="1">
      <c r="B38" s="21" t="s">
        <v>17</v>
      </c>
      <c r="C38" s="51">
        <f>tblOtrosActivos[[#Totals],[ ]]+tblActivosActuales[[#Totals],[  ]]</f>
        <v>838400</v>
      </c>
      <c r="E38" s="21" t="s">
        <v>16</v>
      </c>
      <c r="F38" s="51">
        <f>Tabla7[[#Totals],[.]]+tblOtrosPasivo[[#Totals],[ ]]+tblPasivoactual[[#Totals],[  ]]</f>
        <v>838400</v>
      </c>
    </row>
    <row r="39" spans="2:6" ht="21" customHeight="1" thickTop="1">
      <c r="E39" s="20"/>
      <c r="F39" s="20"/>
    </row>
    <row r="41" spans="2:6" ht="21" customHeight="1" thickBot="1">
      <c r="B41" s="153" t="s">
        <v>15</v>
      </c>
      <c r="C41" s="153"/>
      <c r="E41" s="153" t="s">
        <v>14</v>
      </c>
      <c r="F41" s="153"/>
    </row>
    <row r="42" spans="2:6" ht="21" customHeight="1" thickTop="1">
      <c r="B42" s="154" t="s">
        <v>37</v>
      </c>
      <c r="C42" s="154"/>
      <c r="E42" s="154" t="s">
        <v>13</v>
      </c>
      <c r="F42" s="154"/>
    </row>
  </sheetData>
  <mergeCells count="10">
    <mergeCell ref="B41:C41"/>
    <mergeCell ref="E41:F41"/>
    <mergeCell ref="B42:C42"/>
    <mergeCell ref="E42:F42"/>
    <mergeCell ref="A1:F1"/>
    <mergeCell ref="A2:F2"/>
    <mergeCell ref="A3:F3"/>
    <mergeCell ref="A4:F4"/>
    <mergeCell ref="B25:C25"/>
    <mergeCell ref="B37:C37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LIBRO DE MAYOR</vt:lpstr>
      <vt:lpstr>balanza de comprobacion</vt:lpstr>
      <vt:lpstr>Estado de resultados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2018-09-17T02:54:15Z</cp:lastPrinted>
  <dcterms:created xsi:type="dcterms:W3CDTF">2018-08-22T00:49:58Z</dcterms:created>
  <dcterms:modified xsi:type="dcterms:W3CDTF">2018-09-17T03:00:19Z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