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\Downloads\Luis\financieras\"/>
    </mc:Choice>
  </mc:AlternateContent>
  <bookViews>
    <workbookView xWindow="0" yWindow="0" windowWidth="20490" windowHeight="7665"/>
  </bookViews>
  <sheets>
    <sheet name="T de mayor" sheetId="1" r:id="rId1"/>
    <sheet name="balanza de comprobacion" sheetId="3" r:id="rId2"/>
    <sheet name="Estado de resultados" sheetId="6" r:id="rId3"/>
    <sheet name="BALANCE GENERAL" sheetId="5" r:id="rId4"/>
  </sheets>
  <definedNames>
    <definedName name="_xlnm.Print_Area" localSheetId="3">'BALANCE GENERAL'!$A$1:$G$38</definedName>
    <definedName name="_xlnm.Print_Area" localSheetId="1">'balanza de comprobacion'!$A$1:$D$38</definedName>
    <definedName name="_xlnm.Print_Titles" localSheetId="3">'BALANCE GENERAL'!$7:$7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1" l="1"/>
  <c r="B72" i="1"/>
  <c r="B73" i="1" s="1"/>
  <c r="F35" i="1"/>
  <c r="B44" i="1"/>
  <c r="F12" i="1"/>
  <c r="D38" i="3" l="1"/>
  <c r="C38" i="3"/>
  <c r="F11" i="1"/>
  <c r="G11" i="1"/>
  <c r="B24" i="1"/>
  <c r="F25" i="1" l="1"/>
  <c r="O10" i="1" l="1"/>
  <c r="J53" i="1"/>
  <c r="D10" i="6" l="1"/>
  <c r="D14" i="6" s="1"/>
  <c r="D18" i="6" s="1"/>
  <c r="D21" i="6" s="1"/>
  <c r="K63" i="1" l="1"/>
  <c r="O52" i="1"/>
  <c r="K53" i="1"/>
  <c r="K54" i="1" s="1"/>
  <c r="G44" i="1"/>
  <c r="B53" i="1"/>
  <c r="G53" i="1"/>
  <c r="O44" i="1"/>
  <c r="N34" i="1"/>
  <c r="K44" i="1"/>
  <c r="N24" i="1"/>
  <c r="N10" i="1"/>
  <c r="N11" i="1" s="1"/>
  <c r="J10" i="1"/>
  <c r="G63" i="1"/>
  <c r="C36" i="5" l="1"/>
  <c r="F16" i="5" l="1"/>
  <c r="F21" i="5"/>
  <c r="F34" i="5"/>
  <c r="F23" i="5" l="1"/>
  <c r="F36" i="5" s="1"/>
</calcChain>
</file>

<file path=xl/sharedStrings.xml><?xml version="1.0" encoding="utf-8"?>
<sst xmlns="http://schemas.openxmlformats.org/spreadsheetml/2006/main" count="125" uniqueCount="91">
  <si>
    <t>CAPITAL SOCIAL</t>
  </si>
  <si>
    <t>LIBRO DE MAYOR</t>
  </si>
  <si>
    <t>ACTIVOS CIRCULANTES</t>
  </si>
  <si>
    <t>  </t>
  </si>
  <si>
    <t>ACTIVOS</t>
  </si>
  <si>
    <t>DEBE</t>
  </si>
  <si>
    <t>HABER</t>
  </si>
  <si>
    <t>BANCO</t>
  </si>
  <si>
    <t>MERCANCIAS</t>
  </si>
  <si>
    <t>PASIVOS</t>
  </si>
  <si>
    <t>CAPITAL CONTABLE</t>
  </si>
  <si>
    <t xml:space="preserve">SUMAS IGUALES </t>
  </si>
  <si>
    <t>BALANZA DE COMPROBACION</t>
  </si>
  <si>
    <t>Prof Rrodriguez Flores Eduardo</t>
  </si>
  <si>
    <t>Vo.Bo.</t>
  </si>
  <si>
    <t>Elaboró</t>
  </si>
  <si>
    <t xml:space="preserve">TOTAL CAPITAL + PASIVOS </t>
  </si>
  <si>
    <t>TOTAL ACTIVOS</t>
  </si>
  <si>
    <t>TOTAL CAPITAL CONTABLE</t>
  </si>
  <si>
    <t xml:space="preserve">TOTAL ACTIVOS NO CIRCULANTES </t>
  </si>
  <si>
    <t>.</t>
  </si>
  <si>
    <t xml:space="preserve">CAPITAL CONTABLE </t>
  </si>
  <si>
    <t>TOTAL PASIVOS</t>
  </si>
  <si>
    <t xml:space="preserve">TOTAL PASIVOS NO CIRCULANTES </t>
  </si>
  <si>
    <t xml:space="preserve"> </t>
  </si>
  <si>
    <t xml:space="preserve">ACTIVOS NO CIRCULANTES </t>
  </si>
  <si>
    <t xml:space="preserve">PASIVOS NO CIRCULANTES </t>
  </si>
  <si>
    <t>TOTAL PASIVO CIRCULANTES</t>
  </si>
  <si>
    <t>PASIVOS CIRCULANTES</t>
  </si>
  <si>
    <t>M.N. /00</t>
  </si>
  <si>
    <t>IVA ACREDITADO</t>
  </si>
  <si>
    <t>PROVEEDOR</t>
  </si>
  <si>
    <t>EQUIPO DE COMPUTO</t>
  </si>
  <si>
    <t>DEUDORES</t>
  </si>
  <si>
    <t>CLIENTES</t>
  </si>
  <si>
    <t>REPARTO</t>
  </si>
  <si>
    <t xml:space="preserve">        </t>
  </si>
  <si>
    <t>IVA  POR ACREDITAR</t>
  </si>
  <si>
    <t xml:space="preserve">Balance general O ESTADO DE CITUACION FINANCIERA </t>
  </si>
  <si>
    <t>CAJA</t>
  </si>
  <si>
    <t>DEPRECIACION ACUMULADA</t>
  </si>
  <si>
    <t>GASTOS DE INSTALACION</t>
  </si>
  <si>
    <t xml:space="preserve">GASTOS DE ORGANIZACIÓN </t>
  </si>
  <si>
    <t>OFICINA</t>
  </si>
  <si>
    <t>AMORTIZACIÓN GASTOS ORG.</t>
  </si>
  <si>
    <t>RESULTADO DEL EJERCICIO ANTERIOR</t>
  </si>
  <si>
    <t>IVA POR ACREDITAR</t>
  </si>
  <si>
    <t>SEGURO</t>
  </si>
  <si>
    <t>TOTAL ACTIVOS CIRCULANTES</t>
  </si>
  <si>
    <t>DOCUMENTOS POR PAGAR</t>
  </si>
  <si>
    <t xml:space="preserve">RESULTADO DEL EJERCICIO </t>
  </si>
  <si>
    <t>"COMECIALIZADORA UNIVERSAL SA</t>
  </si>
  <si>
    <t>31 ENERO AL 28 FEBRERO DE 2017</t>
  </si>
  <si>
    <t>ROJAS ALVARADO LUIS ENRIQUE</t>
  </si>
  <si>
    <t>CAPITAL</t>
  </si>
  <si>
    <t>CASA Y EDIFICIO</t>
  </si>
  <si>
    <t>EQUIPO DE CÓMPUTO</t>
  </si>
  <si>
    <t>MOBILIARIO</t>
  </si>
  <si>
    <t>RENTAS PAGADAS POR ANTICIPADO</t>
  </si>
  <si>
    <t>GASTO DE VENTA</t>
  </si>
  <si>
    <t>IVA TRASLADADO</t>
  </si>
  <si>
    <t>IVA POR TRASLADAR</t>
  </si>
  <si>
    <t>GASTO DE ADMINISTRACION</t>
  </si>
  <si>
    <t>ISR POR PAGAR</t>
  </si>
  <si>
    <t>VENTAS</t>
  </si>
  <si>
    <t>EQUIPO DE TRANSPORTE</t>
  </si>
  <si>
    <t>ACREEDOR</t>
  </si>
  <si>
    <t>IMSS POR PAGAR</t>
  </si>
  <si>
    <t>Estado de resultados</t>
  </si>
  <si>
    <t>"El Caramelito S.A"</t>
  </si>
  <si>
    <t>del 1 de abril al 31 de abril del 2016</t>
  </si>
  <si>
    <t>M.N./00</t>
  </si>
  <si>
    <t>COSTO DE VENTAS</t>
  </si>
  <si>
    <t>UTILIDAD BRUTA</t>
  </si>
  <si>
    <t>GASTOS DE ADMINISTRACION</t>
  </si>
  <si>
    <t>GASTOS DE VENTA</t>
  </si>
  <si>
    <t>UTILIDAD DE OPERACIÒN</t>
  </si>
  <si>
    <t>GASTOS FINANCIEROS</t>
  </si>
  <si>
    <t>OTROS GASTOS</t>
  </si>
  <si>
    <t>UTILIDAD ANTES DE IMPUESTOS</t>
  </si>
  <si>
    <t>IMPUESTOS</t>
  </si>
  <si>
    <t>UTILIDAD DEL EJERCICIO</t>
  </si>
  <si>
    <t>Vo.Bo</t>
  </si>
  <si>
    <t>Rojas Alvarado Luis Enrique</t>
  </si>
  <si>
    <t>Rodriguez Flores</t>
  </si>
  <si>
    <t>Eduardo</t>
  </si>
  <si>
    <t>PUBLICIDAD</t>
  </si>
  <si>
    <t>EDIFICIO</t>
  </si>
  <si>
    <t>GASTOS DE ADMINISTRACIÓN</t>
  </si>
  <si>
    <t>IMMS POR AGAR</t>
  </si>
  <si>
    <t>IVA POR RASLADAR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</si>
</sst>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&quot;$&quot;#,##0"/>
    <numFmt numFmtId="165" formatCode="#,##0.00\ &quot;€&quot;;[Red]\-#,##0.00\ &quot;€&quot;"/>
    <numFmt numFmtId="166" formatCode="#,##0.00\ &quot;€&quot;"/>
    <numFmt numFmtId="167" formatCode="&quot;$&quot;#,##0.00"/>
    <numFmt numFmtId="168" formatCode="[$$-80A]#,##0.00;\-[$$-80A]#,##0.00"/>
    <numFmt numFmtId="169" formatCode="#,##0.0000\ &quot;€&quot;"/>
    <numFmt numFmtId="170" formatCode="_-&quot;$&quot;* #,##0.00_-;\-&quot;$&quot;* #,##0.00_-;_-&quot;$&quot;* &quot;-&quot;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outline/>
      <shadow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condense/>
      <extend/>
      <outline/>
      <shadow/>
      <sz val="10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name val="Calibri"/>
      <family val="2"/>
      <scheme val="minor"/>
    </font>
    <font>
      <sz val="20"/>
      <color theme="3"/>
      <name val="Calibri"/>
      <family val="2"/>
      <scheme val="minor"/>
    </font>
    <font>
      <b/>
      <sz val="8"/>
      <name val="Calibri"/>
      <family val="2"/>
      <scheme val="minor"/>
    </font>
    <font>
      <sz val="24"/>
      <color rgb="FF333333"/>
      <name val="Arial"/>
      <family val="2"/>
    </font>
    <font>
      <sz val="11"/>
      <color rgb="FF444950"/>
      <name val="Calibri 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ck">
        <color theme="3" tint="0.499984740745262"/>
      </top>
      <bottom/>
      <diagonal/>
    </border>
    <border>
      <left/>
      <right/>
      <top/>
      <bottom style="thick">
        <color theme="3" tint="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6" fillId="0" borderId="0">
      <alignment vertical="center"/>
    </xf>
    <xf numFmtId="0" fontId="11" fillId="0" borderId="0" applyNumberFormat="0" applyFill="0" applyBorder="0" applyProtection="0">
      <alignment vertical="center"/>
    </xf>
    <xf numFmtId="44" fontId="6" fillId="0" borderId="0" applyFont="0" applyFill="0" applyBorder="0" applyAlignment="0" applyProtection="0"/>
    <xf numFmtId="0" fontId="15" fillId="0" borderId="0" applyNumberFormat="0" applyFill="0" applyProtection="0">
      <alignment vertical="center"/>
    </xf>
    <xf numFmtId="0" fontId="17" fillId="0" borderId="0" applyNumberFormat="0" applyFill="0" applyBorder="0" applyProtection="0">
      <alignment vertical="center"/>
    </xf>
  </cellStyleXfs>
  <cellXfs count="152">
    <xf numFmtId="0" fontId="0" fillId="0" borderId="0" xfId="0"/>
    <xf numFmtId="0" fontId="0" fillId="0" borderId="0" xfId="0" applyBorder="1" applyAlignment="1">
      <alignment horizontal="center"/>
    </xf>
    <xf numFmtId="42" fontId="0" fillId="0" borderId="0" xfId="0" applyNumberFormat="1" applyBorder="1"/>
    <xf numFmtId="164" fontId="0" fillId="0" borderId="0" xfId="0" applyNumberFormat="1" applyBorder="1"/>
    <xf numFmtId="0" fontId="2" fillId="0" borderId="0" xfId="0" applyNumberFormat="1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3" xfId="0" applyFont="1" applyBorder="1"/>
    <xf numFmtId="164" fontId="0" fillId="0" borderId="4" xfId="0" applyNumberFormat="1" applyFont="1" applyBorder="1"/>
    <xf numFmtId="164" fontId="0" fillId="0" borderId="5" xfId="0" applyNumberFormat="1" applyFont="1" applyBorder="1"/>
    <xf numFmtId="164" fontId="0" fillId="0" borderId="4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6" fillId="0" borderId="0" xfId="2" applyFont="1">
      <alignment vertical="center"/>
    </xf>
    <xf numFmtId="0" fontId="6" fillId="0" borderId="0" xfId="2" applyFont="1" applyBorder="1">
      <alignment vertical="center"/>
    </xf>
    <xf numFmtId="0" fontId="6" fillId="0" borderId="0" xfId="2" applyFont="1" applyBorder="1" applyAlignment="1">
      <alignment vertical="center"/>
    </xf>
    <xf numFmtId="0" fontId="10" fillId="0" borderId="0" xfId="2" applyFont="1" applyBorder="1">
      <alignment vertical="center"/>
    </xf>
    <xf numFmtId="0" fontId="6" fillId="0" borderId="8" xfId="2" applyFont="1" applyBorder="1" applyAlignment="1">
      <alignment vertical="center"/>
    </xf>
    <xf numFmtId="0" fontId="12" fillId="0" borderId="1" xfId="3" applyFont="1" applyBorder="1" applyAlignment="1">
      <alignment vertical="center"/>
    </xf>
    <xf numFmtId="0" fontId="6" fillId="0" borderId="0" xfId="2" applyFont="1" applyFill="1" applyBorder="1" applyAlignment="1">
      <alignment horizontal="left" vertical="center" wrapText="1" indent="2"/>
    </xf>
    <xf numFmtId="0" fontId="6" fillId="0" borderId="0" xfId="2" applyFont="1" applyAlignment="1">
      <alignment vertical="center"/>
    </xf>
    <xf numFmtId="0" fontId="4" fillId="0" borderId="0" xfId="2" applyFont="1" applyFill="1" applyBorder="1" applyAlignment="1">
      <alignment horizontal="left" vertical="center" indent="2"/>
    </xf>
    <xf numFmtId="0" fontId="13" fillId="0" borderId="0" xfId="2" applyFont="1" applyBorder="1">
      <alignment vertical="center"/>
    </xf>
    <xf numFmtId="0" fontId="6" fillId="0" borderId="8" xfId="2" applyFont="1" applyBorder="1">
      <alignment vertical="center"/>
    </xf>
    <xf numFmtId="0" fontId="14" fillId="0" borderId="0" xfId="2" applyFont="1" applyFill="1" applyBorder="1" applyAlignment="1">
      <alignment horizontal="left" vertical="center" wrapText="1" indent="2"/>
    </xf>
    <xf numFmtId="0" fontId="13" fillId="0" borderId="0" xfId="2" applyFont="1" applyBorder="1" applyAlignment="1">
      <alignment vertical="center"/>
    </xf>
    <xf numFmtId="166" fontId="5" fillId="0" borderId="0" xfId="2" applyNumberFormat="1" applyFont="1" applyFill="1" applyBorder="1" applyAlignment="1">
      <alignment horizontal="left" vertical="center" wrapText="1"/>
    </xf>
    <xf numFmtId="0" fontId="6" fillId="0" borderId="0" xfId="2" applyFont="1" applyProtection="1">
      <alignment vertical="center"/>
      <protection locked="0"/>
    </xf>
    <xf numFmtId="0" fontId="7" fillId="0" borderId="0" xfId="2" applyFont="1" applyFill="1" applyBorder="1" applyAlignment="1" applyProtection="1">
      <alignment horizontal="left" vertical="center" wrapText="1" indent="2"/>
      <protection locked="0"/>
    </xf>
    <xf numFmtId="0" fontId="13" fillId="0" borderId="0" xfId="2" applyFont="1" applyBorder="1" applyProtection="1">
      <alignment vertical="center"/>
      <protection locked="0"/>
    </xf>
    <xf numFmtId="0" fontId="6" fillId="0" borderId="0" xfId="2" applyFont="1" applyFill="1" applyBorder="1" applyAlignment="1" applyProtection="1">
      <alignment horizontal="left" vertical="center" wrapText="1" indent="2"/>
      <protection locked="0"/>
    </xf>
    <xf numFmtId="0" fontId="4" fillId="0" borderId="0" xfId="2" applyFont="1" applyFill="1" applyBorder="1" applyAlignment="1">
      <alignment horizontal="left" vertical="center" wrapText="1" indent="2"/>
    </xf>
    <xf numFmtId="165" fontId="5" fillId="0" borderId="0" xfId="2" applyNumberFormat="1" applyFont="1" applyFill="1" applyBorder="1" applyAlignment="1">
      <alignment horizontal="left" vertical="center" wrapText="1"/>
    </xf>
    <xf numFmtId="0" fontId="6" fillId="0" borderId="0" xfId="2" applyFont="1" applyAlignment="1"/>
    <xf numFmtId="0" fontId="15" fillId="0" borderId="8" xfId="5" applyBorder="1" applyAlignment="1"/>
    <xf numFmtId="0" fontId="15" fillId="0" borderId="0" xfId="5" applyAlignment="1"/>
    <xf numFmtId="0" fontId="16" fillId="0" borderId="0" xfId="2" applyFont="1" applyBorder="1" applyAlignment="1"/>
    <xf numFmtId="0" fontId="15" fillId="0" borderId="0" xfId="5" applyAlignment="1">
      <alignment wrapText="1"/>
    </xf>
    <xf numFmtId="0" fontId="17" fillId="0" borderId="0" xfId="6" applyBorder="1" applyAlignment="1"/>
    <xf numFmtId="0" fontId="17" fillId="0" borderId="9" xfId="6" applyBorder="1" applyAlignment="1"/>
    <xf numFmtId="0" fontId="17" fillId="0" borderId="1" xfId="6" applyBorder="1" applyAlignment="1">
      <alignment wrapText="1"/>
    </xf>
    <xf numFmtId="0" fontId="18" fillId="0" borderId="0" xfId="2" applyFont="1" applyBorder="1" applyAlignment="1">
      <alignment horizontal="center"/>
    </xf>
    <xf numFmtId="0" fontId="13" fillId="0" borderId="0" xfId="2" applyFont="1" applyBorder="1" applyAlignment="1">
      <alignment horizontal="center"/>
    </xf>
    <xf numFmtId="42" fontId="2" fillId="0" borderId="0" xfId="0" applyNumberFormat="1" applyFont="1" applyBorder="1" applyAlignment="1">
      <alignment horizontal="right"/>
    </xf>
    <xf numFmtId="0" fontId="6" fillId="0" borderId="0" xfId="2" applyFont="1" applyAlignment="1">
      <alignment horizontal="left" vertical="center" wrapText="1" indent="2"/>
    </xf>
    <xf numFmtId="0" fontId="7" fillId="0" borderId="0" xfId="0" applyNumberFormat="1" applyFont="1" applyFill="1" applyBorder="1" applyAlignment="1" applyProtection="1">
      <alignment horizontal="left" vertical="center" wrapText="1" indent="2"/>
      <protection locked="0"/>
    </xf>
    <xf numFmtId="164" fontId="0" fillId="0" borderId="12" xfId="0" applyNumberFormat="1" applyBorder="1"/>
    <xf numFmtId="42" fontId="0" fillId="0" borderId="13" xfId="0" applyNumberFormat="1" applyBorder="1"/>
    <xf numFmtId="42" fontId="0" fillId="0" borderId="14" xfId="0" applyNumberFormat="1" applyBorder="1"/>
    <xf numFmtId="42" fontId="0" fillId="0" borderId="16" xfId="0" applyNumberFormat="1" applyBorder="1"/>
    <xf numFmtId="42" fontId="0" fillId="0" borderId="17" xfId="0" applyNumberFormat="1" applyBorder="1"/>
    <xf numFmtId="42" fontId="0" fillId="0" borderId="18" xfId="0" applyNumberFormat="1" applyBorder="1"/>
    <xf numFmtId="42" fontId="0" fillId="0" borderId="19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21" xfId="0" applyNumberFormat="1" applyBorder="1"/>
    <xf numFmtId="0" fontId="2" fillId="0" borderId="0" xfId="0" applyNumberFormat="1" applyFont="1" applyBorder="1" applyAlignment="1">
      <alignment horizontal="right"/>
    </xf>
    <xf numFmtId="164" fontId="0" fillId="0" borderId="17" xfId="0" applyNumberFormat="1" applyBorder="1"/>
    <xf numFmtId="167" fontId="0" fillId="0" borderId="20" xfId="0" applyNumberFormat="1" applyBorder="1"/>
    <xf numFmtId="167" fontId="0" fillId="0" borderId="15" xfId="0" applyNumberFormat="1" applyBorder="1"/>
    <xf numFmtId="167" fontId="0" fillId="0" borderId="16" xfId="0" applyNumberFormat="1" applyBorder="1"/>
    <xf numFmtId="167" fontId="0" fillId="0" borderId="19" xfId="0" applyNumberFormat="1" applyBorder="1"/>
    <xf numFmtId="167" fontId="0" fillId="0" borderId="18" xfId="0" applyNumberFormat="1" applyBorder="1"/>
    <xf numFmtId="167" fontId="0" fillId="0" borderId="17" xfId="0" applyNumberFormat="1" applyBorder="1"/>
    <xf numFmtId="167" fontId="0" fillId="0" borderId="4" xfId="0" applyNumberFormat="1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167" fontId="0" fillId="2" borderId="4" xfId="0" applyNumberFormat="1" applyFont="1" applyFill="1" applyBorder="1" applyAlignment="1">
      <alignment horizontal="center"/>
    </xf>
    <xf numFmtId="167" fontId="0" fillId="2" borderId="5" xfId="0" applyNumberFormat="1" applyFont="1" applyFill="1" applyBorder="1" applyAlignment="1">
      <alignment horizontal="center"/>
    </xf>
    <xf numFmtId="167" fontId="0" fillId="0" borderId="0" xfId="0" applyNumberFormat="1" applyBorder="1"/>
    <xf numFmtId="167" fontId="0" fillId="0" borderId="22" xfId="0" applyNumberFormat="1" applyBorder="1"/>
    <xf numFmtId="168" fontId="0" fillId="0" borderId="0" xfId="4" applyNumberFormat="1" applyFont="1" applyFill="1" applyBorder="1" applyAlignment="1">
      <alignment horizontal="right" vertical="center"/>
    </xf>
    <xf numFmtId="168" fontId="11" fillId="0" borderId="1" xfId="3" applyNumberFormat="1" applyBorder="1" applyAlignment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168" fontId="1" fillId="0" borderId="0" xfId="0" applyNumberFormat="1" applyFont="1" applyFill="1" applyBorder="1" applyAlignment="1">
      <alignment horizontal="right" vertical="center"/>
    </xf>
    <xf numFmtId="168" fontId="6" fillId="0" borderId="0" xfId="1" applyNumberFormat="1" applyFont="1" applyAlignment="1">
      <alignment vertical="center"/>
    </xf>
    <xf numFmtId="168" fontId="8" fillId="0" borderId="0" xfId="0" applyNumberFormat="1" applyFont="1" applyFill="1" applyBorder="1" applyAlignment="1" applyProtection="1">
      <alignment horizontal="right" vertical="center"/>
      <protection locked="0"/>
    </xf>
    <xf numFmtId="168" fontId="0" fillId="0" borderId="0" xfId="4" applyNumberFormat="1" applyFont="1" applyFill="1" applyBorder="1" applyAlignment="1" applyProtection="1">
      <alignment horizontal="right" vertical="center"/>
      <protection locked="0"/>
    </xf>
    <xf numFmtId="169" fontId="5" fillId="0" borderId="0" xfId="2" applyNumberFormat="1" applyFont="1" applyFill="1" applyBorder="1" applyAlignment="1">
      <alignment horizontal="left" vertical="center"/>
    </xf>
    <xf numFmtId="168" fontId="5" fillId="0" borderId="0" xfId="1" applyNumberFormat="1" applyFont="1" applyFill="1" applyBorder="1" applyAlignment="1">
      <alignment horizontal="left" vertical="center" wrapText="1"/>
    </xf>
    <xf numFmtId="166" fontId="0" fillId="0" borderId="0" xfId="4" applyNumberFormat="1" applyFont="1" applyFill="1" applyBorder="1" applyAlignment="1">
      <alignment horizontal="right" vertical="center"/>
    </xf>
    <xf numFmtId="166" fontId="6" fillId="0" borderId="0" xfId="2" applyNumberFormat="1" applyFont="1">
      <alignment vertical="center"/>
    </xf>
    <xf numFmtId="0" fontId="4" fillId="0" borderId="0" xfId="2" applyNumberFormat="1" applyFont="1" applyBorder="1" applyAlignment="1">
      <alignment horizontal="left" vertical="center" indent="2"/>
    </xf>
    <xf numFmtId="168" fontId="0" fillId="0" borderId="24" xfId="4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26" xfId="0" applyFont="1" applyFill="1" applyBorder="1"/>
    <xf numFmtId="166" fontId="0" fillId="0" borderId="0" xfId="1" applyNumberFormat="1" applyFont="1" applyFill="1" applyBorder="1" applyAlignment="1">
      <alignment horizontal="right" vertical="center"/>
    </xf>
    <xf numFmtId="0" fontId="14" fillId="0" borderId="0" xfId="0" applyNumberFormat="1" applyFont="1" applyFill="1" applyBorder="1" applyAlignment="1" applyProtection="1">
      <alignment horizontal="left" vertical="center" wrapText="1" indent="2"/>
    </xf>
    <xf numFmtId="0" fontId="6" fillId="0" borderId="0" xfId="2" applyFont="1" applyFill="1" applyBorder="1" applyAlignment="1">
      <alignment horizontal="left" vertical="center" indent="2"/>
    </xf>
    <xf numFmtId="168" fontId="0" fillId="0" borderId="0" xfId="4" applyNumberFormat="1" applyFont="1" applyFill="1" applyAlignment="1">
      <alignment horizontal="right" vertical="center"/>
    </xf>
    <xf numFmtId="168" fontId="0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/>
    </xf>
    <xf numFmtId="42" fontId="2" fillId="0" borderId="0" xfId="0" applyNumberFormat="1" applyFont="1" applyFill="1" applyBorder="1" applyAlignment="1">
      <alignment horizontal="right"/>
    </xf>
    <xf numFmtId="0" fontId="0" fillId="0" borderId="0" xfId="0" applyFill="1"/>
    <xf numFmtId="0" fontId="2" fillId="0" borderId="0" xfId="0" applyFont="1" applyFill="1"/>
    <xf numFmtId="0" fontId="2" fillId="0" borderId="0" xfId="0" applyNumberFormat="1" applyFont="1" applyFill="1" applyBorder="1" applyAlignment="1">
      <alignment horizontal="left"/>
    </xf>
    <xf numFmtId="167" fontId="0" fillId="0" borderId="0" xfId="0" applyNumberFormat="1"/>
    <xf numFmtId="167" fontId="0" fillId="0" borderId="13" xfId="0" applyNumberFormat="1" applyBorder="1"/>
    <xf numFmtId="164" fontId="0" fillId="0" borderId="0" xfId="0" applyNumberFormat="1"/>
    <xf numFmtId="0" fontId="6" fillId="0" borderId="0" xfId="2" applyFont="1" applyFill="1" applyBorder="1" applyAlignment="1">
      <alignment vertical="center"/>
    </xf>
    <xf numFmtId="167" fontId="0" fillId="0" borderId="12" xfId="0" applyNumberFormat="1" applyBorder="1"/>
    <xf numFmtId="167" fontId="0" fillId="0" borderId="14" xfId="0" applyNumberFormat="1" applyBorder="1"/>
    <xf numFmtId="170" fontId="0" fillId="0" borderId="20" xfId="0" applyNumberFormat="1" applyBorder="1"/>
    <xf numFmtId="170" fontId="0" fillId="0" borderId="15" xfId="0" applyNumberFormat="1" applyBorder="1"/>
    <xf numFmtId="170" fontId="0" fillId="0" borderId="16" xfId="0" applyNumberFormat="1" applyBorder="1"/>
    <xf numFmtId="164" fontId="0" fillId="0" borderId="28" xfId="0" applyNumberFormat="1" applyBorder="1"/>
    <xf numFmtId="0" fontId="0" fillId="7" borderId="3" xfId="0" applyFont="1" applyFill="1" applyBorder="1"/>
    <xf numFmtId="164" fontId="0" fillId="7" borderId="4" xfId="0" applyNumberFormat="1" applyFont="1" applyFill="1" applyBorder="1" applyAlignment="1">
      <alignment horizontal="center"/>
    </xf>
    <xf numFmtId="164" fontId="0" fillId="7" borderId="5" xfId="0" applyNumberFormat="1" applyFont="1" applyFill="1" applyBorder="1"/>
    <xf numFmtId="0" fontId="0" fillId="0" borderId="26" xfId="0" applyFont="1" applyBorder="1"/>
    <xf numFmtId="164" fontId="0" fillId="0" borderId="0" xfId="0" applyNumberFormat="1" applyFont="1" applyFill="1" applyBorder="1" applyAlignment="1">
      <alignment horizontal="center"/>
    </xf>
    <xf numFmtId="0" fontId="0" fillId="7" borderId="26" xfId="0" applyFont="1" applyFill="1" applyBorder="1"/>
    <xf numFmtId="164" fontId="0" fillId="7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2" applyFont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19" fillId="0" borderId="0" xfId="2" applyFont="1" applyAlignment="1">
      <alignment horizontal="center" vertical="center" wrapText="1"/>
    </xf>
    <xf numFmtId="0" fontId="13" fillId="0" borderId="0" xfId="2" applyFont="1" applyBorder="1" applyAlignment="1">
      <alignment horizontal="center" wrapText="1"/>
    </xf>
    <xf numFmtId="2" fontId="20" fillId="0" borderId="0" xfId="0" applyNumberFormat="1" applyFont="1"/>
    <xf numFmtId="167" fontId="0" fillId="0" borderId="27" xfId="0" applyNumberFormat="1" applyBorder="1"/>
    <xf numFmtId="167" fontId="0" fillId="0" borderId="23" xfId="0" applyNumberFormat="1" applyBorder="1"/>
    <xf numFmtId="167" fontId="0" fillId="0" borderId="0" xfId="0" applyNumberFormat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167" fontId="0" fillId="0" borderId="4" xfId="0" applyNumberFormat="1" applyFont="1" applyBorder="1"/>
    <xf numFmtId="167" fontId="0" fillId="0" borderId="5" xfId="0" applyNumberFormat="1" applyFont="1" applyBorder="1" applyAlignment="1">
      <alignment horizontal="center"/>
    </xf>
  </cellXfs>
  <cellStyles count="7">
    <cellStyle name="Encabezado 4 2" xfId="3"/>
    <cellStyle name="Moneda" xfId="1" builtinId="4"/>
    <cellStyle name="Moneda 2" xfId="4"/>
    <cellStyle name="Normal" xfId="0" builtinId="0"/>
    <cellStyle name="Normal 2" xfId="2"/>
    <cellStyle name="Título 2 2" xfId="5"/>
    <cellStyle name="Título 3 2" xfId="6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1"/>
        <color theme="1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6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justifyLastLine="0" shrinkToFit="0" readingOrder="0"/>
    </dxf>
    <dxf>
      <alignment horizontal="left" vertical="center" textRotation="0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numFmt numFmtId="168" formatCode="[$$-80A]#,##0.00;\-[$$-80A]#,##0.00"/>
    </dxf>
    <dxf>
      <font>
        <b val="0"/>
        <i val="0"/>
        <strike val="0"/>
        <condense val="0"/>
        <extend val="0"/>
        <outline/>
        <shadow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  <protection locked="0" hidden="0"/>
    </dxf>
    <dxf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wrapText="1" justifyLastLine="0" shrinkToFit="0" readingOrder="0"/>
      <protection locked="0" hidden="0"/>
    </dxf>
    <dxf>
      <alignment horizontal="left" vertical="center" textRotation="0" wrapText="1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justifyLastLine="0" shrinkToFit="0" readingOrder="0"/>
    </dxf>
    <dxf>
      <alignment horizontal="left" vertical="center" textRotation="0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/>
        <shadow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wrapText="1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lor theme="1"/>
      </font>
      <border diagonalUp="0" diagonalDown="0">
        <left/>
        <right/>
        <top style="dotted">
          <color theme="1"/>
        </top>
        <bottom/>
        <vertical/>
        <horizontal/>
      </border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Balance sheet table" pivot="0" count="2">
      <tableStyleElement type="wholeTable" dxfId="37"/>
      <tableStyleElement type="totalRow" dxfId="36"/>
    </tableStyle>
    <tableStyle name="MySqlDefault" pivot="0" table="0" count="2">
      <tableStyleElement type="wholeTable" dxfId="35"/>
      <tableStyleElement type="headerRow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blActivosActuales" displayName="tblActivosActuales" ref="B9:C22" totalsRowShown="0" headerRowDxfId="33" dataDxfId="32" totalsRowDxfId="31">
  <autoFilter ref="B9:C22">
    <filterColumn colId="0" hiddenButton="1"/>
    <filterColumn colId="1" hiddenButton="1"/>
  </autoFilter>
  <tableColumns count="2">
    <tableColumn id="1" name="ACTIVOS CIRCULANTES" dataDxfId="30" totalsRowDxfId="29"/>
    <tableColumn id="2" name="  " dataDxfId="28" totalsRowDxfId="27" dataCellStyle="Moneda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Activos actuales" altTextSummary="Valores de las inversiones y activos actuales."/>
    </ext>
  </extLst>
</table>
</file>

<file path=xl/tables/table2.xml><?xml version="1.0" encoding="utf-8"?>
<table xmlns="http://schemas.openxmlformats.org/spreadsheetml/2006/main" id="5" name="tblOtrosActivos" displayName="tblOtrosActivos" ref="B24:C34" totalsRowCount="1" headerRowDxfId="26" dataDxfId="25" totalsRowDxfId="24">
  <autoFilter ref="B24:C33">
    <filterColumn colId="0" hiddenButton="1"/>
    <filterColumn colId="1" hiddenButton="1"/>
  </autoFilter>
  <tableColumns count="2">
    <tableColumn id="1" name="ACTIVOS NO CIRCULANTES " totalsRowLabel="TOTAL ACTIVOS NO CIRCULANTES " dataDxfId="23" totalsRowDxfId="22"/>
    <tableColumn id="2" name=" " dataDxfId="21" totalsRowDxfId="20" dataCellStyle="Moneda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ros activos" altTextSummary="Valores de otras inversiones y activos."/>
    </ext>
  </extLst>
</table>
</file>

<file path=xl/tables/table3.xml><?xml version="1.0" encoding="utf-8"?>
<table xmlns="http://schemas.openxmlformats.org/spreadsheetml/2006/main" id="6" name="tblPasivoactual" displayName="tblPasivoactual" ref="E9:F16" totalsRowCount="1" headerRowDxfId="19" dataDxfId="18" totalsRowDxfId="17">
  <autoFilter ref="E9:F15">
    <filterColumn colId="0" hiddenButton="1"/>
    <filterColumn colId="1" hiddenButton="1"/>
  </autoFilter>
  <tableColumns count="2">
    <tableColumn id="1" name="PASIVOS CIRCULANTES" totalsRowLabel="TOTAL PASIVO CIRCULANTES" dataDxfId="16" totalsRowDxfId="15"/>
    <tableColumn id="2" name="  " totalsRowFunction="sum" dataDxfId="14" totalsRowDxfId="13" dataCellStyle="Moneda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Pasivo actual" altTextSummary="Valores de las deudas y del pasivo actuales."/>
    </ext>
  </extLst>
</table>
</file>

<file path=xl/tables/table4.xml><?xml version="1.0" encoding="utf-8"?>
<table xmlns="http://schemas.openxmlformats.org/spreadsheetml/2006/main" id="7" name="tblOtrosPasivo" displayName="tblOtrosPasivo" ref="E18:F21" totalsRowCount="1" headerRowDxfId="12" dataDxfId="11" totalsRowDxfId="10">
  <autoFilter ref="E18:F20">
    <filterColumn colId="0" hiddenButton="1"/>
    <filterColumn colId="1" hiddenButton="1"/>
  </autoFilter>
  <tableColumns count="2">
    <tableColumn id="1" name="PASIVOS NO CIRCULANTES " totalsRowLabel="TOTAL PASIVOS NO CIRCULANTES " dataDxfId="9" totalsRowDxfId="8" dataCellStyle="Normal 2"/>
    <tableColumn id="2" name=" " totalsRowFunction="sum" dataDxfId="7" totalsRowDxfId="6" dataCellStyle="Moneda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ro pasivo" altTextSummary="Valores de las otras deudas y del pasivo."/>
    </ext>
  </extLst>
</table>
</file>

<file path=xl/tables/table5.xml><?xml version="1.0" encoding="utf-8"?>
<table xmlns="http://schemas.openxmlformats.org/spreadsheetml/2006/main" id="8" name="Tabla7" displayName="Tabla7" ref="E28:F34" totalsRowCount="1" headerRowDxfId="5" dataDxfId="4">
  <autoFilter ref="E28:F33"/>
  <tableColumns count="2">
    <tableColumn id="1" name="CAPITAL CONTABLE " totalsRowLabel="TOTAL CAPITAL CONTABLE" dataDxfId="3" totalsRowDxfId="2"/>
    <tableColumn id="2" name="." totalsRowFunction="sum" dataDxfId="1" totalsRowDxfId="0" dataCellStyle="Moneda 2"/>
  </tableColumns>
  <tableStyleInfo name="Balance sheet ta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8"/>
  <sheetViews>
    <sheetView tabSelected="1" topLeftCell="A33" zoomScale="80" zoomScaleNormal="80" workbookViewId="0">
      <selection activeCell="K48" sqref="K48"/>
    </sheetView>
  </sheetViews>
  <sheetFormatPr baseColWidth="10" defaultRowHeight="15"/>
  <cols>
    <col min="1" max="1" width="3.140625" customWidth="1"/>
    <col min="2" max="2" width="14.42578125" customWidth="1"/>
    <col min="3" max="3" width="15.28515625" customWidth="1"/>
    <col min="4" max="5" width="4.5703125" customWidth="1"/>
    <col min="6" max="7" width="14.7109375" customWidth="1"/>
    <col min="8" max="9" width="4.5703125" customWidth="1"/>
    <col min="10" max="11" width="15.5703125" customWidth="1"/>
    <col min="12" max="13" width="4.5703125" customWidth="1"/>
    <col min="14" max="14" width="16.140625" customWidth="1"/>
    <col min="15" max="15" width="17" customWidth="1"/>
    <col min="16" max="16" width="4.5703125" customWidth="1"/>
    <col min="17" max="17" width="11.42578125" customWidth="1"/>
    <col min="20" max="20" width="3.7109375" customWidth="1"/>
  </cols>
  <sheetData>
    <row r="2" spans="1:17" ht="34.5" customHeight="1">
      <c r="C2" s="135" t="s">
        <v>1</v>
      </c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</row>
    <row r="4" spans="1:17" ht="15.75" thickBot="1">
      <c r="B4" s="123" t="s">
        <v>55</v>
      </c>
      <c r="C4" s="124"/>
      <c r="D4" s="1"/>
      <c r="E4" s="5"/>
      <c r="F4" s="123" t="s">
        <v>56</v>
      </c>
      <c r="G4" s="124"/>
      <c r="H4" s="99"/>
      <c r="I4" s="100"/>
      <c r="J4" s="123" t="s">
        <v>57</v>
      </c>
      <c r="K4" s="124"/>
      <c r="L4" s="99"/>
      <c r="M4" s="100"/>
      <c r="N4" s="123" t="s">
        <v>46</v>
      </c>
      <c r="O4" s="124"/>
      <c r="P4" s="101"/>
      <c r="Q4" s="101"/>
    </row>
    <row r="5" spans="1:17">
      <c r="A5">
        <v>1</v>
      </c>
      <c r="B5" s="108">
        <v>400000</v>
      </c>
      <c r="C5" s="51"/>
      <c r="D5" s="4"/>
      <c r="E5" s="65">
        <v>5</v>
      </c>
      <c r="F5" s="67">
        <v>37070</v>
      </c>
      <c r="G5" s="105">
        <v>13650</v>
      </c>
      <c r="H5" s="4">
        <v>17</v>
      </c>
      <c r="I5" s="65">
        <v>2</v>
      </c>
      <c r="J5" s="108">
        <v>23418</v>
      </c>
      <c r="K5" s="57"/>
      <c r="L5" s="4"/>
      <c r="M5" s="65">
        <v>9</v>
      </c>
      <c r="N5" s="67">
        <v>1920</v>
      </c>
      <c r="O5" s="105">
        <v>1881.6</v>
      </c>
      <c r="P5" s="4">
        <v>14</v>
      </c>
    </row>
    <row r="6" spans="1:17">
      <c r="A6" s="5"/>
      <c r="B6" s="108"/>
      <c r="C6" s="52"/>
      <c r="D6" s="4"/>
      <c r="E6" s="65">
        <v>6</v>
      </c>
      <c r="F6" s="68">
        <v>4085</v>
      </c>
      <c r="G6" s="109"/>
      <c r="H6" s="4"/>
      <c r="I6" s="65"/>
      <c r="J6" s="108"/>
      <c r="K6" s="58"/>
      <c r="L6" s="4"/>
      <c r="M6" s="65">
        <v>11</v>
      </c>
      <c r="N6" s="68">
        <v>7276.43</v>
      </c>
      <c r="O6" s="109">
        <v>2047.5</v>
      </c>
      <c r="P6" s="4">
        <v>17</v>
      </c>
    </row>
    <row r="7" spans="1:17">
      <c r="A7" s="5"/>
      <c r="B7" s="108"/>
      <c r="C7" s="52"/>
      <c r="D7" s="4"/>
      <c r="E7" s="65">
        <v>9</v>
      </c>
      <c r="F7" s="68">
        <v>12800</v>
      </c>
      <c r="G7" s="109"/>
      <c r="H7" s="4"/>
      <c r="I7" s="65"/>
      <c r="J7" s="108"/>
      <c r="K7" s="58"/>
      <c r="L7" s="4"/>
      <c r="M7" s="65">
        <v>17</v>
      </c>
      <c r="N7" s="68">
        <v>4300.5</v>
      </c>
      <c r="O7" s="109"/>
      <c r="P7" s="4"/>
    </row>
    <row r="8" spans="1:17">
      <c r="A8" s="5"/>
      <c r="B8" s="68"/>
      <c r="C8" s="52"/>
      <c r="D8" s="4"/>
      <c r="E8" s="65">
        <v>17</v>
      </c>
      <c r="F8" s="68">
        <v>28670</v>
      </c>
      <c r="G8" s="109"/>
      <c r="H8" s="4"/>
      <c r="I8" s="65"/>
      <c r="J8" s="108"/>
      <c r="K8" s="58"/>
      <c r="L8" s="4"/>
      <c r="M8" s="65">
        <v>19</v>
      </c>
      <c r="N8" s="68">
        <v>116.6</v>
      </c>
      <c r="O8" s="109"/>
      <c r="P8" s="4"/>
    </row>
    <row r="9" spans="1:17">
      <c r="A9" s="5"/>
      <c r="B9" s="68"/>
      <c r="C9" s="52"/>
      <c r="D9" s="4"/>
      <c r="E9" s="65"/>
      <c r="F9" s="68"/>
      <c r="G9" s="109"/>
      <c r="H9" s="4"/>
      <c r="I9" s="65"/>
      <c r="J9" s="108"/>
      <c r="K9" s="58"/>
      <c r="L9" s="4"/>
      <c r="M9" s="65"/>
      <c r="N9" s="68"/>
      <c r="O9" s="109"/>
      <c r="P9" s="4"/>
    </row>
    <row r="10" spans="1:17">
      <c r="A10" s="5"/>
      <c r="B10" s="69" t="s">
        <v>24</v>
      </c>
      <c r="C10" s="54"/>
      <c r="D10" s="2"/>
      <c r="E10" s="65"/>
      <c r="F10" s="50"/>
      <c r="G10" s="146"/>
      <c r="H10" s="3"/>
      <c r="I10" s="47"/>
      <c r="J10" s="69">
        <f>SUM(J5:J9)</f>
        <v>23418</v>
      </c>
      <c r="K10" s="54"/>
      <c r="L10" s="4"/>
      <c r="M10" s="47"/>
      <c r="N10" s="69">
        <f>SUM(N5:N9)</f>
        <v>13613.53</v>
      </c>
      <c r="O10" s="72">
        <f>SUM(O5:O9)</f>
        <v>3929.1</v>
      </c>
      <c r="P10" s="4"/>
    </row>
    <row r="11" spans="1:17">
      <c r="B11" s="55"/>
      <c r="C11" s="56"/>
      <c r="D11" s="2"/>
      <c r="E11" s="5"/>
      <c r="F11" s="78">
        <f>SUM(F5:F10)</f>
        <v>82625</v>
      </c>
      <c r="G11" s="147">
        <f>SUM(G5:G10)</f>
        <v>13650</v>
      </c>
      <c r="H11" s="3"/>
      <c r="J11" s="71"/>
      <c r="K11" s="60"/>
      <c r="L11" s="4"/>
      <c r="M11" s="5"/>
      <c r="N11" s="71">
        <f>N10-O10</f>
        <v>9684.43</v>
      </c>
      <c r="O11" s="70"/>
      <c r="P11" s="4"/>
    </row>
    <row r="12" spans="1:17">
      <c r="E12" s="5"/>
      <c r="F12" s="78">
        <f>F11-G11</f>
        <v>68975</v>
      </c>
      <c r="G12" s="147"/>
      <c r="M12" s="5"/>
    </row>
    <row r="13" spans="1:17">
      <c r="E13" s="74"/>
      <c r="F13" s="3"/>
      <c r="M13" s="5"/>
    </row>
    <row r="14" spans="1:17" ht="15.75" thickBot="1">
      <c r="B14" s="127" t="s">
        <v>86</v>
      </c>
      <c r="C14" s="128"/>
      <c r="D14" s="99"/>
      <c r="E14" s="101"/>
      <c r="H14" s="99"/>
      <c r="I14" s="101"/>
      <c r="J14" s="129"/>
      <c r="K14" s="130"/>
      <c r="L14" s="99"/>
      <c r="M14" s="102"/>
      <c r="N14" s="123" t="s">
        <v>58</v>
      </c>
      <c r="O14" s="124"/>
      <c r="P14" s="101"/>
    </row>
    <row r="15" spans="1:17" ht="15.75" thickBot="1">
      <c r="A15">
        <v>15</v>
      </c>
      <c r="B15" s="67">
        <v>1550</v>
      </c>
      <c r="C15" s="57"/>
      <c r="D15" s="4"/>
      <c r="E15" s="5">
        <v>2</v>
      </c>
      <c r="F15" s="123" t="s">
        <v>30</v>
      </c>
      <c r="G15" s="124"/>
      <c r="H15" s="4"/>
      <c r="I15" s="65"/>
      <c r="J15" s="61"/>
      <c r="K15" s="57"/>
      <c r="L15" s="4"/>
      <c r="M15" s="65">
        <v>3</v>
      </c>
      <c r="N15" s="110">
        <v>14000</v>
      </c>
      <c r="O15" s="57"/>
      <c r="P15" s="4"/>
    </row>
    <row r="16" spans="1:17" ht="15.75" customHeight="1">
      <c r="A16" s="74">
        <v>16</v>
      </c>
      <c r="B16" s="68">
        <v>29440</v>
      </c>
      <c r="C16" s="58"/>
      <c r="D16" s="4"/>
      <c r="E16" s="5">
        <v>5</v>
      </c>
      <c r="F16" s="67">
        <v>3512.7</v>
      </c>
      <c r="G16" s="57"/>
      <c r="H16" s="4"/>
      <c r="I16" s="65"/>
      <c r="J16" s="62"/>
      <c r="K16" s="58"/>
      <c r="L16" s="4"/>
      <c r="M16" s="65"/>
      <c r="N16" s="111"/>
      <c r="O16" s="58"/>
      <c r="P16" s="4"/>
      <c r="Q16" s="101"/>
    </row>
    <row r="17" spans="1:16">
      <c r="A17" s="65"/>
      <c r="B17" s="68"/>
      <c r="C17" s="58"/>
      <c r="D17" s="4"/>
      <c r="E17" s="5">
        <v>6</v>
      </c>
      <c r="F17" s="68">
        <v>5560.5</v>
      </c>
      <c r="G17" s="58"/>
      <c r="H17" s="4"/>
      <c r="I17" s="65"/>
      <c r="J17" s="62"/>
      <c r="K17" s="58"/>
      <c r="L17" s="4"/>
      <c r="M17" s="65"/>
      <c r="N17" s="111"/>
      <c r="O17" s="58"/>
      <c r="P17" s="4"/>
    </row>
    <row r="18" spans="1:16">
      <c r="A18" s="65"/>
      <c r="B18" s="68"/>
      <c r="C18" s="58"/>
      <c r="D18" s="4"/>
      <c r="E18" s="5">
        <v>11</v>
      </c>
      <c r="F18" s="68">
        <v>612.72</v>
      </c>
      <c r="G18" s="58"/>
      <c r="H18" s="4"/>
      <c r="I18" s="65"/>
      <c r="J18" s="62"/>
      <c r="K18" s="58"/>
      <c r="L18" s="4"/>
      <c r="M18" s="65"/>
      <c r="N18" s="111"/>
      <c r="O18" s="58"/>
      <c r="P18" s="4"/>
    </row>
    <row r="19" spans="1:16">
      <c r="A19" s="65"/>
      <c r="B19" s="68"/>
      <c r="C19" s="58"/>
      <c r="D19" s="4"/>
      <c r="E19" s="5">
        <v>12</v>
      </c>
      <c r="F19" s="68">
        <v>3118.5</v>
      </c>
      <c r="G19" s="58"/>
      <c r="H19" s="4"/>
      <c r="I19" s="65"/>
      <c r="J19" s="62"/>
      <c r="K19" s="58"/>
      <c r="L19" s="4"/>
      <c r="M19" s="65"/>
      <c r="N19" s="111"/>
      <c r="O19" s="58"/>
      <c r="P19" s="4"/>
    </row>
    <row r="20" spans="1:16">
      <c r="A20" s="65"/>
      <c r="B20" s="68"/>
      <c r="C20" s="113"/>
      <c r="D20" s="4"/>
      <c r="E20" s="5">
        <v>14</v>
      </c>
      <c r="F20" s="68">
        <v>600</v>
      </c>
      <c r="G20" s="58"/>
      <c r="H20" s="4"/>
      <c r="I20" s="65"/>
      <c r="J20" s="62"/>
      <c r="K20" s="58"/>
      <c r="L20" s="4"/>
      <c r="M20" s="65"/>
      <c r="N20" s="111"/>
      <c r="O20" s="58"/>
      <c r="P20" s="4"/>
    </row>
    <row r="21" spans="1:16">
      <c r="A21" s="65"/>
      <c r="B21" s="68"/>
      <c r="C21" s="113"/>
      <c r="D21" s="4"/>
      <c r="E21" s="5">
        <v>14</v>
      </c>
      <c r="F21" s="68">
        <v>1881.6</v>
      </c>
      <c r="G21" s="58"/>
      <c r="H21" s="4"/>
      <c r="I21" s="65"/>
      <c r="J21" s="62"/>
      <c r="K21" s="58"/>
      <c r="L21" s="4"/>
      <c r="M21" s="65"/>
      <c r="N21" s="111"/>
      <c r="O21" s="58"/>
      <c r="P21" s="4"/>
    </row>
    <row r="22" spans="1:16">
      <c r="A22" s="65"/>
      <c r="B22" s="68"/>
      <c r="C22" s="113"/>
      <c r="D22" s="4"/>
      <c r="E22" s="5">
        <v>16</v>
      </c>
      <c r="F22" s="68">
        <v>232.5</v>
      </c>
      <c r="G22" s="58"/>
      <c r="H22" s="4"/>
      <c r="I22" s="65"/>
      <c r="J22" s="62"/>
      <c r="K22" s="58"/>
      <c r="L22" s="4"/>
      <c r="M22" s="65"/>
      <c r="N22" s="111"/>
      <c r="O22" s="58"/>
      <c r="P22" s="4"/>
    </row>
    <row r="23" spans="1:16">
      <c r="A23" s="65"/>
      <c r="B23" s="68"/>
      <c r="C23" s="113"/>
      <c r="D23" s="4"/>
      <c r="E23" s="5">
        <v>17</v>
      </c>
      <c r="F23" s="68">
        <v>4416</v>
      </c>
      <c r="G23" s="58"/>
      <c r="H23" s="4"/>
      <c r="I23" s="65"/>
      <c r="J23" s="62"/>
      <c r="K23" s="58"/>
      <c r="L23" s="4"/>
      <c r="M23" s="65"/>
      <c r="N23" s="111"/>
      <c r="O23" s="58"/>
      <c r="P23" s="4"/>
    </row>
    <row r="24" spans="1:16">
      <c r="A24" s="65"/>
      <c r="B24" s="69">
        <f>SUM(B15:B23)</f>
        <v>30990</v>
      </c>
      <c r="C24" s="64"/>
      <c r="D24" s="3"/>
      <c r="E24" s="65"/>
      <c r="F24" s="68">
        <v>2047.5</v>
      </c>
      <c r="G24" s="58"/>
      <c r="H24" s="4"/>
      <c r="J24" s="53"/>
      <c r="K24" s="54"/>
      <c r="L24" s="3"/>
      <c r="M24" s="5"/>
      <c r="N24" s="112">
        <f>SUM(N15:N19)</f>
        <v>14000</v>
      </c>
      <c r="O24" s="54"/>
    </row>
    <row r="25" spans="1:16">
      <c r="A25" s="65"/>
      <c r="B25" s="59"/>
      <c r="C25" s="60"/>
      <c r="D25" s="3"/>
      <c r="E25" s="65"/>
      <c r="F25" s="69">
        <f>SUM(F16:F24)</f>
        <v>21982.02</v>
      </c>
      <c r="G25" s="72"/>
      <c r="H25" s="5"/>
      <c r="J25" s="59"/>
      <c r="K25" s="60"/>
      <c r="L25" s="3"/>
      <c r="M25" s="5"/>
      <c r="N25" s="59"/>
      <c r="O25" s="60"/>
    </row>
    <row r="26" spans="1:16">
      <c r="A26" s="47"/>
      <c r="F26" s="59"/>
      <c r="G26" s="70"/>
      <c r="H26" s="5"/>
      <c r="M26" s="5"/>
    </row>
    <row r="27" spans="1:16">
      <c r="A27" s="5"/>
      <c r="F27" s="3"/>
      <c r="G27" s="77"/>
      <c r="H27" s="1"/>
      <c r="M27" s="5"/>
    </row>
    <row r="28" spans="1:16" ht="15.75" thickBot="1">
      <c r="B28" s="129"/>
      <c r="C28" s="130"/>
      <c r="D28" s="99"/>
      <c r="E28" s="101"/>
      <c r="F28" s="3"/>
      <c r="G28" s="77"/>
      <c r="H28" s="99"/>
      <c r="I28" s="102"/>
      <c r="J28" s="129"/>
      <c r="K28" s="130"/>
      <c r="L28" s="101"/>
      <c r="M28" s="102"/>
      <c r="N28" s="123" t="s">
        <v>34</v>
      </c>
      <c r="O28" s="124"/>
    </row>
    <row r="29" spans="1:16">
      <c r="B29" s="61"/>
      <c r="C29" s="57"/>
      <c r="D29" s="4"/>
      <c r="F29" s="133" t="s">
        <v>59</v>
      </c>
      <c r="G29" s="134"/>
      <c r="H29" s="1"/>
      <c r="I29" s="65"/>
      <c r="J29" s="61"/>
      <c r="K29" s="57"/>
      <c r="L29" s="4"/>
      <c r="M29" s="65">
        <v>4</v>
      </c>
      <c r="N29" s="67">
        <v>7475</v>
      </c>
      <c r="O29" s="57"/>
    </row>
    <row r="30" spans="1:16">
      <c r="B30" s="62"/>
      <c r="C30" s="58"/>
      <c r="D30" s="4"/>
      <c r="E30" s="65">
        <v>3</v>
      </c>
      <c r="F30" s="68">
        <v>7000</v>
      </c>
      <c r="G30" s="58"/>
      <c r="H30" s="4"/>
      <c r="I30" s="65"/>
      <c r="J30" s="62"/>
      <c r="K30" s="58"/>
      <c r="L30" s="4"/>
      <c r="M30" s="65">
        <v>13</v>
      </c>
      <c r="N30" s="68">
        <v>23207</v>
      </c>
      <c r="O30" s="58"/>
    </row>
    <row r="31" spans="1:16">
      <c r="B31" s="62"/>
      <c r="C31" s="58"/>
      <c r="D31" s="4"/>
      <c r="E31" s="65">
        <v>10</v>
      </c>
      <c r="F31" s="68">
        <v>15817</v>
      </c>
      <c r="G31" s="58"/>
      <c r="H31" s="4"/>
      <c r="I31" s="65"/>
      <c r="J31" s="62"/>
      <c r="K31" s="58"/>
      <c r="L31" s="4"/>
      <c r="M31" s="65"/>
      <c r="N31" s="68"/>
      <c r="O31" s="58"/>
    </row>
    <row r="32" spans="1:16">
      <c r="B32" s="62"/>
      <c r="C32" s="58"/>
      <c r="D32" s="4"/>
      <c r="E32" s="65">
        <v>18</v>
      </c>
      <c r="F32" s="68">
        <v>47451</v>
      </c>
      <c r="G32" s="58"/>
      <c r="H32" s="4"/>
      <c r="I32" s="65"/>
      <c r="J32" s="62"/>
      <c r="K32" s="58"/>
      <c r="L32" s="4"/>
      <c r="M32" s="65"/>
      <c r="N32" s="68"/>
      <c r="O32" s="58"/>
      <c r="P32" s="101"/>
    </row>
    <row r="33" spans="1:19">
      <c r="B33" s="62"/>
      <c r="C33" s="58"/>
      <c r="D33" s="4"/>
      <c r="E33" s="65">
        <v>19</v>
      </c>
      <c r="F33" s="68">
        <v>777.45</v>
      </c>
      <c r="G33" s="58"/>
      <c r="H33" s="4"/>
      <c r="I33" s="65"/>
      <c r="J33" s="62"/>
      <c r="K33" s="58"/>
      <c r="L33" s="4"/>
      <c r="M33" s="65"/>
      <c r="N33" s="68"/>
      <c r="O33" s="58"/>
      <c r="P33" s="4"/>
    </row>
    <row r="34" spans="1:19">
      <c r="A34" s="101"/>
      <c r="B34" s="63"/>
      <c r="C34" s="66"/>
      <c r="D34" s="6"/>
      <c r="E34" s="65"/>
      <c r="F34" s="68"/>
      <c r="G34" s="58"/>
      <c r="H34" s="4"/>
      <c r="I34" s="5"/>
      <c r="J34" s="63"/>
      <c r="K34" s="66"/>
      <c r="M34" s="65"/>
      <c r="N34" s="69">
        <f>SUM(N29:N33)</f>
        <v>30682</v>
      </c>
      <c r="O34" s="54"/>
      <c r="P34" s="4"/>
      <c r="Q34" s="101"/>
      <c r="S34" s="101"/>
    </row>
    <row r="35" spans="1:19">
      <c r="A35" s="65"/>
      <c r="B35" s="59"/>
      <c r="C35" s="60"/>
      <c r="D35" s="6"/>
      <c r="E35" s="5"/>
      <c r="F35" s="69">
        <f>SUM(F30:F34)</f>
        <v>71045.45</v>
      </c>
      <c r="G35" s="66"/>
      <c r="H35" s="6"/>
      <c r="I35" s="5"/>
      <c r="J35" s="59"/>
      <c r="K35" s="60"/>
      <c r="M35" s="65"/>
      <c r="N35" s="71"/>
      <c r="O35" s="60"/>
      <c r="P35" s="4"/>
    </row>
    <row r="36" spans="1:19">
      <c r="A36" s="65"/>
      <c r="E36" s="5"/>
      <c r="F36" s="71"/>
      <c r="G36" s="60"/>
      <c r="H36" s="6"/>
      <c r="M36" s="65"/>
      <c r="P36" s="4"/>
    </row>
    <row r="37" spans="1:19">
      <c r="A37" s="65"/>
      <c r="F37" s="77"/>
      <c r="G37" s="3"/>
      <c r="P37" s="4"/>
    </row>
    <row r="38" spans="1:19" ht="15.75" thickBot="1">
      <c r="A38" s="65"/>
      <c r="B38" s="123" t="s">
        <v>62</v>
      </c>
      <c r="C38" s="124"/>
      <c r="D38" s="99"/>
      <c r="E38" s="100"/>
      <c r="F38" s="131" t="s">
        <v>60</v>
      </c>
      <c r="G38" s="132"/>
      <c r="H38" s="4"/>
      <c r="I38" s="74"/>
      <c r="J38" s="131" t="s">
        <v>61</v>
      </c>
      <c r="K38" s="132"/>
      <c r="L38" s="103"/>
      <c r="M38" s="74"/>
      <c r="N38" s="125" t="s">
        <v>63</v>
      </c>
      <c r="O38" s="126"/>
      <c r="P38" s="4"/>
    </row>
    <row r="39" spans="1:19">
      <c r="A39" s="65">
        <v>7</v>
      </c>
      <c r="B39" s="67">
        <v>4628</v>
      </c>
      <c r="C39" s="57"/>
      <c r="D39" s="4"/>
      <c r="E39" s="65"/>
      <c r="F39" s="61"/>
      <c r="G39" s="105">
        <v>2406.75</v>
      </c>
      <c r="H39" s="4">
        <v>8</v>
      </c>
      <c r="I39" s="65"/>
      <c r="J39" s="67"/>
      <c r="K39" s="105">
        <v>975</v>
      </c>
      <c r="L39" s="4">
        <v>4</v>
      </c>
      <c r="M39" s="65"/>
      <c r="N39" s="67"/>
      <c r="O39" s="105">
        <v>7320.82</v>
      </c>
      <c r="P39" s="4">
        <v>10</v>
      </c>
    </row>
    <row r="40" spans="1:19">
      <c r="A40" s="5">
        <v>10</v>
      </c>
      <c r="B40" s="68">
        <v>12340</v>
      </c>
      <c r="C40" s="58"/>
      <c r="D40" s="4"/>
      <c r="E40" s="65"/>
      <c r="F40" s="62"/>
      <c r="G40" s="109"/>
      <c r="H40" s="4"/>
      <c r="I40" s="65"/>
      <c r="J40" s="62"/>
      <c r="K40" s="109">
        <v>3027</v>
      </c>
      <c r="L40" s="4">
        <v>13</v>
      </c>
      <c r="M40" s="65"/>
      <c r="N40" s="62"/>
      <c r="O40" s="109">
        <v>400</v>
      </c>
      <c r="P40" s="4">
        <v>12</v>
      </c>
    </row>
    <row r="41" spans="1:19">
      <c r="A41" s="5">
        <v>12</v>
      </c>
      <c r="B41" s="68">
        <v>4000</v>
      </c>
      <c r="C41" s="58"/>
      <c r="D41" s="4"/>
      <c r="E41" s="65"/>
      <c r="F41" s="62"/>
      <c r="G41" s="109"/>
      <c r="H41" s="4"/>
      <c r="I41" s="65"/>
      <c r="J41" s="62"/>
      <c r="K41" s="109"/>
      <c r="L41" s="4"/>
      <c r="M41" s="65"/>
      <c r="N41" s="62"/>
      <c r="O41" s="109">
        <v>7320.82</v>
      </c>
      <c r="P41">
        <v>18</v>
      </c>
    </row>
    <row r="42" spans="1:19">
      <c r="A42" s="74">
        <v>18</v>
      </c>
      <c r="B42" s="68">
        <v>37020</v>
      </c>
      <c r="C42" s="58"/>
      <c r="D42" s="4"/>
      <c r="E42" s="65"/>
      <c r="F42" s="62"/>
      <c r="G42" s="109"/>
      <c r="H42" s="4"/>
      <c r="I42" s="65"/>
      <c r="J42" s="62"/>
      <c r="K42" s="109"/>
      <c r="L42" s="4"/>
      <c r="M42" s="65"/>
      <c r="N42" s="62"/>
      <c r="O42" s="109"/>
    </row>
    <row r="43" spans="1:19">
      <c r="B43" s="68" t="s">
        <v>24</v>
      </c>
      <c r="C43" s="58"/>
      <c r="D43" s="4"/>
      <c r="E43" s="65"/>
      <c r="F43" s="62"/>
      <c r="G43" s="109"/>
      <c r="H43" s="4"/>
      <c r="I43" s="5"/>
      <c r="J43" s="62"/>
      <c r="K43" s="109"/>
      <c r="L43" s="6"/>
      <c r="M43" s="5"/>
      <c r="N43" s="62"/>
      <c r="O43" s="109"/>
    </row>
    <row r="44" spans="1:19">
      <c r="B44" s="69">
        <f>SUM(B39:B43)</f>
        <v>57988</v>
      </c>
      <c r="C44" s="54"/>
      <c r="D44" s="6"/>
      <c r="E44" s="65"/>
      <c r="F44" s="53"/>
      <c r="G44" s="72">
        <f>SUM(G39:G43)</f>
        <v>2406.75</v>
      </c>
      <c r="H44" s="4"/>
      <c r="I44" s="5"/>
      <c r="J44" s="69"/>
      <c r="K44" s="72">
        <f>SUM(K39:K43)</f>
        <v>4002</v>
      </c>
      <c r="L44" s="6"/>
      <c r="M44" s="5"/>
      <c r="N44" s="69"/>
      <c r="O44" s="72">
        <f>SUM(O39:O43)</f>
        <v>15041.64</v>
      </c>
    </row>
    <row r="45" spans="1:19">
      <c r="B45" s="59"/>
      <c r="C45" s="60"/>
      <c r="D45" s="6"/>
      <c r="E45" s="47"/>
      <c r="F45" s="59"/>
      <c r="G45" s="60"/>
      <c r="H45" s="4"/>
      <c r="I45" s="5"/>
      <c r="J45" s="59"/>
      <c r="K45" s="60"/>
      <c r="M45" s="5"/>
      <c r="N45" s="59"/>
      <c r="O45" s="60"/>
    </row>
    <row r="46" spans="1:19">
      <c r="B46" s="3"/>
      <c r="C46" s="3"/>
      <c r="D46" s="6"/>
      <c r="E46" s="5"/>
      <c r="H46" s="103"/>
      <c r="I46" s="5"/>
      <c r="J46" s="3"/>
      <c r="K46" s="77"/>
      <c r="M46" s="5"/>
      <c r="N46" s="3"/>
      <c r="O46" s="3"/>
    </row>
    <row r="47" spans="1:19" ht="15.75" thickBot="1">
      <c r="B47" s="123" t="s">
        <v>65</v>
      </c>
      <c r="C47" s="124"/>
      <c r="D47" s="103"/>
      <c r="E47" s="74"/>
      <c r="F47" s="125" t="s">
        <v>64</v>
      </c>
      <c r="G47" s="126"/>
      <c r="H47" s="4"/>
      <c r="I47" s="74"/>
      <c r="J47" s="125" t="s">
        <v>66</v>
      </c>
      <c r="K47" s="126"/>
      <c r="L47" s="103"/>
      <c r="M47" s="74"/>
      <c r="N47" s="125" t="s">
        <v>67</v>
      </c>
      <c r="O47" s="126"/>
      <c r="P47" s="4"/>
    </row>
    <row r="48" spans="1:19">
      <c r="A48" s="101">
        <v>11</v>
      </c>
      <c r="B48" s="67">
        <v>69300</v>
      </c>
      <c r="C48" s="105"/>
      <c r="D48" s="4"/>
      <c r="E48" s="65"/>
      <c r="F48" s="67"/>
      <c r="G48" s="105">
        <v>6500</v>
      </c>
      <c r="H48" s="4">
        <v>4</v>
      </c>
      <c r="I48" s="65">
        <v>14</v>
      </c>
      <c r="J48" s="67">
        <v>14425.6</v>
      </c>
      <c r="K48" s="105">
        <v>14720</v>
      </c>
      <c r="L48" s="4">
        <v>9</v>
      </c>
      <c r="M48" s="65"/>
      <c r="N48" s="67"/>
      <c r="O48" s="105">
        <v>1407.85</v>
      </c>
      <c r="P48" s="4">
        <v>10</v>
      </c>
    </row>
    <row r="49" spans="1:16">
      <c r="A49" s="65"/>
      <c r="B49" s="62"/>
      <c r="C49" s="58"/>
      <c r="D49" s="4"/>
      <c r="E49" s="65"/>
      <c r="F49" s="62"/>
      <c r="G49" s="109">
        <v>16045</v>
      </c>
      <c r="H49" s="4">
        <v>8</v>
      </c>
      <c r="I49" s="65">
        <v>17</v>
      </c>
      <c r="J49" s="145">
        <v>15697.5</v>
      </c>
      <c r="K49" s="109">
        <v>32970.5</v>
      </c>
      <c r="L49" s="4">
        <v>17</v>
      </c>
      <c r="M49" s="65"/>
      <c r="N49" s="62"/>
      <c r="O49" s="58">
        <v>1407.85</v>
      </c>
      <c r="P49" s="4">
        <v>18</v>
      </c>
    </row>
    <row r="50" spans="1:16">
      <c r="A50" s="65"/>
      <c r="B50" s="62"/>
      <c r="C50" s="58"/>
      <c r="D50" s="4"/>
      <c r="E50" s="65"/>
      <c r="F50" s="62"/>
      <c r="G50" s="109">
        <v>20180</v>
      </c>
      <c r="H50" s="4">
        <v>13</v>
      </c>
      <c r="I50" s="65"/>
      <c r="J50" s="62"/>
      <c r="K50" s="109">
        <v>894.05</v>
      </c>
      <c r="L50" s="4">
        <v>19</v>
      </c>
      <c r="M50" s="65"/>
      <c r="N50" s="62"/>
      <c r="O50" s="58"/>
      <c r="P50" s="4"/>
    </row>
    <row r="51" spans="1:16">
      <c r="A51" s="65"/>
      <c r="B51" s="62"/>
      <c r="C51" s="58"/>
      <c r="D51" s="4"/>
      <c r="E51" s="65"/>
      <c r="F51" s="62"/>
      <c r="G51" s="109"/>
      <c r="H51" s="6"/>
      <c r="I51" s="65"/>
      <c r="J51" s="62"/>
      <c r="K51" s="109"/>
      <c r="L51" s="4"/>
      <c r="M51" s="65"/>
      <c r="N51" s="62"/>
      <c r="O51" s="58"/>
      <c r="P51" s="6"/>
    </row>
    <row r="52" spans="1:16">
      <c r="A52" s="65"/>
      <c r="B52" s="62"/>
      <c r="C52" s="58"/>
      <c r="D52" s="6"/>
      <c r="E52" s="5"/>
      <c r="F52" s="62"/>
      <c r="G52" s="109"/>
      <c r="H52" s="6"/>
      <c r="I52" s="5"/>
      <c r="J52" s="62"/>
      <c r="K52" s="109"/>
      <c r="L52" s="6"/>
      <c r="M52" s="65"/>
      <c r="N52" s="69"/>
      <c r="O52" s="72">
        <f>SUM(O48:O51)</f>
        <v>2815.7</v>
      </c>
      <c r="P52" s="6"/>
    </row>
    <row r="53" spans="1:16">
      <c r="A53" s="65"/>
      <c r="B53" s="69">
        <f>SUM(B48:B52)</f>
        <v>69300</v>
      </c>
      <c r="C53" s="66"/>
      <c r="D53" s="6"/>
      <c r="E53" s="5"/>
      <c r="F53" s="69"/>
      <c r="G53" s="72">
        <f>SUM(G48:G52)</f>
        <v>42725</v>
      </c>
      <c r="I53" s="5"/>
      <c r="J53" s="69">
        <f>SUM(J48:J52)</f>
        <v>30123.1</v>
      </c>
      <c r="K53" s="72">
        <f>SUM(K48:K52)</f>
        <v>48584.55</v>
      </c>
      <c r="L53" s="6"/>
      <c r="M53" s="65"/>
      <c r="N53" s="59"/>
      <c r="O53" s="60"/>
    </row>
    <row r="54" spans="1:16">
      <c r="A54" s="5"/>
      <c r="B54" s="71"/>
      <c r="C54" s="60"/>
      <c r="E54" s="5"/>
      <c r="F54" s="71"/>
      <c r="G54" s="60"/>
      <c r="I54" s="5"/>
      <c r="J54" s="59"/>
      <c r="K54" s="70">
        <f>K53-J53</f>
        <v>18461.450000000004</v>
      </c>
      <c r="M54" s="65"/>
      <c r="P54" s="6"/>
    </row>
    <row r="55" spans="1:16">
      <c r="A55" s="5"/>
      <c r="M55" s="65"/>
      <c r="P55" s="6"/>
    </row>
    <row r="56" spans="1:16">
      <c r="A56" s="5"/>
      <c r="H56" s="103"/>
    </row>
    <row r="57" spans="1:16" ht="15.75" thickBot="1">
      <c r="A57" s="5"/>
      <c r="B57" s="123" t="s">
        <v>7</v>
      </c>
      <c r="C57" s="124"/>
      <c r="D57" s="103"/>
      <c r="E57" s="74"/>
      <c r="F57" s="125" t="s">
        <v>54</v>
      </c>
      <c r="G57" s="126"/>
      <c r="H57" s="4"/>
      <c r="I57" s="74"/>
      <c r="J57" s="125" t="s">
        <v>49</v>
      </c>
      <c r="K57" s="126"/>
      <c r="L57" s="103"/>
    </row>
    <row r="58" spans="1:16">
      <c r="A58" s="5">
        <v>1</v>
      </c>
      <c r="B58" s="67">
        <v>500000</v>
      </c>
      <c r="C58" s="105">
        <v>26930.7</v>
      </c>
      <c r="D58" s="4">
        <v>2</v>
      </c>
      <c r="E58" s="65"/>
      <c r="F58" s="67"/>
      <c r="G58" s="105">
        <v>900000</v>
      </c>
      <c r="H58" s="4">
        <v>1</v>
      </c>
      <c r="I58" s="65"/>
      <c r="J58" s="67"/>
      <c r="K58" s="105">
        <v>55788</v>
      </c>
      <c r="L58" s="4">
        <v>11</v>
      </c>
    </row>
    <row r="59" spans="1:16">
      <c r="A59">
        <v>8</v>
      </c>
      <c r="B59" s="68">
        <v>18451.75</v>
      </c>
      <c r="C59" s="109">
        <v>21000</v>
      </c>
      <c r="D59" s="4">
        <v>3</v>
      </c>
      <c r="E59" s="65"/>
      <c r="F59" s="62"/>
      <c r="G59" s="109"/>
      <c r="H59" s="4"/>
      <c r="I59" s="65"/>
      <c r="J59" s="62"/>
      <c r="K59" s="58"/>
      <c r="L59" s="4"/>
    </row>
    <row r="60" spans="1:16">
      <c r="B60" s="68"/>
      <c r="C60" s="109">
        <v>42630.5</v>
      </c>
      <c r="D60" s="4">
        <v>5</v>
      </c>
      <c r="E60" s="65"/>
      <c r="F60" s="62"/>
      <c r="G60" s="109"/>
      <c r="H60" s="4"/>
      <c r="I60" s="65"/>
      <c r="J60" s="62"/>
      <c r="K60" s="58"/>
      <c r="L60" s="4"/>
      <c r="P60" s="6"/>
    </row>
    <row r="61" spans="1:16">
      <c r="A61" s="74"/>
      <c r="B61" s="68"/>
      <c r="C61" s="109">
        <v>4697.75</v>
      </c>
      <c r="D61" s="4">
        <v>6</v>
      </c>
      <c r="E61" s="65"/>
      <c r="F61" s="62"/>
      <c r="G61" s="109"/>
      <c r="H61" s="6"/>
      <c r="I61" s="65"/>
      <c r="J61" s="62"/>
      <c r="K61" s="58"/>
      <c r="L61" s="4"/>
      <c r="P61" s="6"/>
    </row>
    <row r="62" spans="1:16">
      <c r="A62" s="65"/>
      <c r="B62" s="68"/>
      <c r="C62" s="109">
        <v>4628</v>
      </c>
      <c r="D62" s="6">
        <v>7</v>
      </c>
      <c r="E62" s="5"/>
      <c r="F62" s="62"/>
      <c r="G62" s="109"/>
      <c r="H62" s="6"/>
      <c r="I62" s="5"/>
      <c r="J62" s="62"/>
      <c r="K62" s="58"/>
      <c r="L62" s="6"/>
      <c r="P62" s="6"/>
    </row>
    <row r="63" spans="1:16">
      <c r="A63" s="65"/>
      <c r="B63" s="68"/>
      <c r="C63" s="109">
        <v>19428</v>
      </c>
      <c r="D63" s="6">
        <v>10</v>
      </c>
      <c r="E63" s="5"/>
      <c r="F63" s="69"/>
      <c r="G63" s="72">
        <f>SUM(G58:G62)</f>
        <v>900000</v>
      </c>
      <c r="I63" s="5"/>
      <c r="J63" s="69"/>
      <c r="K63" s="72">
        <f>SUM(K58:K62)</f>
        <v>55788</v>
      </c>
      <c r="L63" s="6"/>
      <c r="P63" s="6"/>
    </row>
    <row r="64" spans="1:16">
      <c r="A64" s="65"/>
      <c r="B64" s="68"/>
      <c r="C64" s="109">
        <v>23908.33</v>
      </c>
      <c r="D64" s="6">
        <v>11</v>
      </c>
      <c r="E64" s="5"/>
      <c r="I64" s="5"/>
      <c r="J64" s="59"/>
      <c r="K64" s="70"/>
      <c r="P64" s="6"/>
    </row>
    <row r="65" spans="1:16">
      <c r="A65" s="65"/>
      <c r="B65" s="68"/>
      <c r="C65" s="109">
        <v>4200</v>
      </c>
      <c r="D65" s="6">
        <v>12</v>
      </c>
      <c r="P65" s="6"/>
    </row>
    <row r="66" spans="1:16">
      <c r="A66" s="65"/>
      <c r="B66" s="68"/>
      <c r="C66" s="109"/>
      <c r="D66" s="6"/>
      <c r="P66" s="6"/>
    </row>
    <row r="67" spans="1:16">
      <c r="A67" s="65"/>
      <c r="B67" s="68"/>
      <c r="C67" s="109">
        <v>14425.6</v>
      </c>
      <c r="D67" s="6">
        <v>14</v>
      </c>
      <c r="P67" s="6"/>
    </row>
    <row r="68" spans="1:16">
      <c r="A68" s="65"/>
      <c r="B68" s="68"/>
      <c r="C68" s="109">
        <v>1782.5</v>
      </c>
      <c r="D68" s="6">
        <v>15</v>
      </c>
      <c r="P68" s="6"/>
    </row>
    <row r="69" spans="1:16">
      <c r="A69" s="65"/>
      <c r="B69" s="68"/>
      <c r="C69" s="109">
        <v>33856</v>
      </c>
      <c r="D69" s="6">
        <v>16</v>
      </c>
      <c r="P69" s="6"/>
    </row>
    <row r="70" spans="1:16">
      <c r="A70" s="65"/>
      <c r="B70" s="68"/>
      <c r="C70" s="109">
        <v>75742.33</v>
      </c>
      <c r="D70" s="6">
        <v>18</v>
      </c>
      <c r="P70" s="6"/>
    </row>
    <row r="71" spans="1:16">
      <c r="A71" s="5"/>
      <c r="B71" s="68"/>
      <c r="C71" s="109"/>
      <c r="P71" s="6"/>
    </row>
    <row r="72" spans="1:16">
      <c r="A72" s="5"/>
      <c r="B72" s="69">
        <f>SUM(B58:B71)</f>
        <v>518451.75</v>
      </c>
      <c r="C72" s="72">
        <f>SUM(C58:C71)</f>
        <v>273229.71000000002</v>
      </c>
      <c r="P72" s="6"/>
    </row>
    <row r="73" spans="1:16">
      <c r="A73" s="5"/>
      <c r="B73" s="71">
        <f>B72-C72</f>
        <v>245222.03999999998</v>
      </c>
      <c r="C73" s="70"/>
      <c r="P73" s="6"/>
    </row>
    <row r="74" spans="1:16">
      <c r="P74" s="6"/>
    </row>
    <row r="75" spans="1:16">
      <c r="P75" s="6"/>
    </row>
    <row r="76" spans="1:16">
      <c r="P76" s="6"/>
    </row>
    <row r="77" spans="1:16">
      <c r="P77" s="6"/>
    </row>
    <row r="78" spans="1:16">
      <c r="P78" s="6"/>
    </row>
    <row r="81" spans="1:1">
      <c r="A81" s="74"/>
    </row>
    <row r="82" spans="1:1">
      <c r="A82" s="65"/>
    </row>
    <row r="83" spans="1:1">
      <c r="A83" s="65"/>
    </row>
    <row r="84" spans="1:1">
      <c r="A84" s="65"/>
    </row>
    <row r="85" spans="1:1">
      <c r="A85" s="65"/>
    </row>
    <row r="86" spans="1:1">
      <c r="A86" s="5"/>
    </row>
    <row r="87" spans="1:1">
      <c r="A87" s="5"/>
    </row>
    <row r="88" spans="1:1">
      <c r="A88" s="5"/>
    </row>
  </sheetData>
  <mergeCells count="24">
    <mergeCell ref="F4:G4"/>
    <mergeCell ref="C2:N2"/>
    <mergeCell ref="B4:C4"/>
    <mergeCell ref="J4:K4"/>
    <mergeCell ref="N4:O4"/>
    <mergeCell ref="B14:C14"/>
    <mergeCell ref="J14:K14"/>
    <mergeCell ref="N14:O14"/>
    <mergeCell ref="F38:G38"/>
    <mergeCell ref="J47:K47"/>
    <mergeCell ref="F29:G29"/>
    <mergeCell ref="F15:G15"/>
    <mergeCell ref="B28:C28"/>
    <mergeCell ref="J28:K28"/>
    <mergeCell ref="N28:O28"/>
    <mergeCell ref="B38:C38"/>
    <mergeCell ref="J38:K38"/>
    <mergeCell ref="N38:O38"/>
    <mergeCell ref="B57:C57"/>
    <mergeCell ref="F57:G57"/>
    <mergeCell ref="F47:G47"/>
    <mergeCell ref="B47:C47"/>
    <mergeCell ref="N47:O47"/>
    <mergeCell ref="J57:K57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zoomScaleNormal="100" workbookViewId="0">
      <selection activeCell="C5" sqref="C5"/>
    </sheetView>
  </sheetViews>
  <sheetFormatPr baseColWidth="10" defaultRowHeight="15"/>
  <cols>
    <col min="1" max="1" width="4" customWidth="1"/>
    <col min="2" max="2" width="33.7109375" customWidth="1"/>
    <col min="3" max="3" width="22.28515625" customWidth="1"/>
    <col min="4" max="4" width="27.7109375" customWidth="1"/>
  </cols>
  <sheetData>
    <row r="2" spans="1:7" ht="26.25">
      <c r="B2" s="139" t="s">
        <v>12</v>
      </c>
      <c r="C2" s="139"/>
      <c r="D2" s="139"/>
    </row>
    <row r="4" spans="1:7">
      <c r="B4" s="13" t="s">
        <v>4</v>
      </c>
      <c r="C4" s="14" t="s">
        <v>5</v>
      </c>
      <c r="D4" s="15" t="s">
        <v>6</v>
      </c>
    </row>
    <row r="5" spans="1:7">
      <c r="B5" s="7" t="s">
        <v>7</v>
      </c>
      <c r="C5" s="73">
        <v>268428.28999999998</v>
      </c>
      <c r="D5" s="9"/>
    </row>
    <row r="6" spans="1:7">
      <c r="B6" s="7"/>
      <c r="C6" s="73"/>
      <c r="D6" s="9"/>
    </row>
    <row r="7" spans="1:7">
      <c r="B7" s="7" t="s">
        <v>34</v>
      </c>
      <c r="C7" s="73">
        <v>30682</v>
      </c>
      <c r="D7" s="9"/>
    </row>
    <row r="8" spans="1:7">
      <c r="B8" s="7"/>
      <c r="C8" s="10"/>
      <c r="D8" s="9"/>
    </row>
    <row r="9" spans="1:7">
      <c r="B9" s="7"/>
      <c r="C9" s="10"/>
      <c r="D9" s="9"/>
    </row>
    <row r="10" spans="1:7">
      <c r="A10" s="92" t="s">
        <v>36</v>
      </c>
      <c r="B10" s="7" t="s">
        <v>30</v>
      </c>
      <c r="C10" s="73">
        <v>21982.02</v>
      </c>
      <c r="D10" s="9"/>
    </row>
    <row r="11" spans="1:7">
      <c r="A11" s="92"/>
      <c r="B11" s="7" t="s">
        <v>37</v>
      </c>
      <c r="C11" s="73">
        <v>9684.43</v>
      </c>
      <c r="D11" s="11"/>
    </row>
    <row r="12" spans="1:7">
      <c r="A12" s="92"/>
      <c r="B12" s="7"/>
      <c r="C12" s="73"/>
      <c r="D12" s="11"/>
    </row>
    <row r="13" spans="1:7">
      <c r="A13" s="92"/>
      <c r="B13" s="7" t="s">
        <v>86</v>
      </c>
      <c r="C13" s="73">
        <v>30990</v>
      </c>
      <c r="D13" s="11"/>
    </row>
    <row r="14" spans="1:7">
      <c r="A14" s="92"/>
      <c r="B14" s="7" t="s">
        <v>58</v>
      </c>
      <c r="C14" s="73">
        <v>14000</v>
      </c>
      <c r="D14" s="11"/>
      <c r="G14" s="106"/>
    </row>
    <row r="15" spans="1:7">
      <c r="A15" s="92"/>
      <c r="B15" s="7" t="s">
        <v>65</v>
      </c>
      <c r="C15" s="149">
        <v>69300</v>
      </c>
      <c r="D15" s="11"/>
      <c r="G15" s="106"/>
    </row>
    <row r="16" spans="1:7">
      <c r="A16" s="92"/>
      <c r="B16" s="7" t="s">
        <v>87</v>
      </c>
      <c r="C16" s="148">
        <v>400000</v>
      </c>
      <c r="D16" s="11"/>
    </row>
    <row r="17" spans="2:4">
      <c r="B17" s="7" t="s">
        <v>57</v>
      </c>
      <c r="C17" s="73">
        <v>23418</v>
      </c>
      <c r="D17" s="11"/>
    </row>
    <row r="18" spans="2:4">
      <c r="B18" s="7" t="s">
        <v>40</v>
      </c>
      <c r="C18" s="73"/>
      <c r="D18" s="11"/>
    </row>
    <row r="19" spans="2:4">
      <c r="B19" s="7"/>
      <c r="C19" s="73"/>
      <c r="D19" s="11"/>
    </row>
    <row r="20" spans="2:4">
      <c r="B20" s="7"/>
      <c r="C20" s="73"/>
      <c r="D20" s="11"/>
    </row>
    <row r="21" spans="2:4">
      <c r="B21" s="7" t="s">
        <v>32</v>
      </c>
      <c r="C21" s="73">
        <v>68975</v>
      </c>
      <c r="D21" s="11"/>
    </row>
    <row r="22" spans="2:4">
      <c r="B22" s="93" t="s">
        <v>40</v>
      </c>
      <c r="D22" s="11"/>
    </row>
    <row r="23" spans="2:4">
      <c r="B23" s="136" t="s">
        <v>9</v>
      </c>
      <c r="C23" s="137"/>
      <c r="D23" s="138"/>
    </row>
    <row r="24" spans="2:4">
      <c r="B24" s="7"/>
      <c r="C24" s="150"/>
      <c r="D24" s="11"/>
    </row>
    <row r="25" spans="2:4">
      <c r="B25" s="7" t="s">
        <v>49</v>
      </c>
      <c r="C25" s="73"/>
      <c r="D25" s="73">
        <v>55788</v>
      </c>
    </row>
    <row r="26" spans="2:4">
      <c r="B26" s="7" t="s">
        <v>66</v>
      </c>
      <c r="C26" s="73"/>
      <c r="D26" s="73">
        <v>18461.45</v>
      </c>
    </row>
    <row r="27" spans="2:4">
      <c r="B27" s="7" t="s">
        <v>75</v>
      </c>
      <c r="C27" s="73">
        <v>71045.45</v>
      </c>
      <c r="D27" s="11"/>
    </row>
    <row r="28" spans="2:4">
      <c r="B28" s="7" t="s">
        <v>88</v>
      </c>
      <c r="C28" s="73">
        <v>57988</v>
      </c>
      <c r="D28" s="11"/>
    </row>
    <row r="29" spans="2:4">
      <c r="B29" s="7" t="s">
        <v>64</v>
      </c>
      <c r="C29" s="73"/>
      <c r="D29" s="73">
        <v>42725</v>
      </c>
    </row>
    <row r="30" spans="2:4">
      <c r="B30" s="7" t="s">
        <v>89</v>
      </c>
      <c r="C30" s="73"/>
      <c r="D30" s="73">
        <v>15041.54</v>
      </c>
    </row>
    <row r="31" spans="2:4">
      <c r="B31" s="7" t="s">
        <v>63</v>
      </c>
      <c r="C31" s="73"/>
      <c r="D31" s="73">
        <v>15041.54</v>
      </c>
    </row>
    <row r="32" spans="2:4">
      <c r="B32" s="7" t="s">
        <v>60</v>
      </c>
      <c r="C32" s="73"/>
      <c r="D32" s="151">
        <v>2406.75</v>
      </c>
    </row>
    <row r="33" spans="2:8">
      <c r="B33" s="7" t="s">
        <v>90</v>
      </c>
      <c r="C33" s="73"/>
      <c r="D33" s="151">
        <v>4050</v>
      </c>
    </row>
    <row r="34" spans="2:8">
      <c r="B34" s="136" t="s">
        <v>10</v>
      </c>
      <c r="C34" s="137"/>
      <c r="D34" s="138"/>
    </row>
    <row r="35" spans="2:8">
      <c r="B35" s="7"/>
      <c r="C35" s="8"/>
      <c r="D35" s="9"/>
    </row>
    <row r="36" spans="2:8">
      <c r="B36" s="7" t="s">
        <v>0</v>
      </c>
      <c r="C36" s="10"/>
      <c r="D36" s="11">
        <v>900000</v>
      </c>
    </row>
    <row r="37" spans="2:8">
      <c r="B37" s="7"/>
      <c r="C37" s="10"/>
      <c r="D37" s="11"/>
    </row>
    <row r="38" spans="2:8">
      <c r="B38" s="12" t="s">
        <v>11</v>
      </c>
      <c r="C38" s="75">
        <f>SUM(C5:C36)</f>
        <v>1066493.19</v>
      </c>
      <c r="D38" s="76">
        <f>SUM(D25:D36)</f>
        <v>1053514.28</v>
      </c>
    </row>
    <row r="39" spans="2:8">
      <c r="H39" s="16"/>
    </row>
    <row r="40" spans="2:8">
      <c r="C40" s="104"/>
      <c r="D40" s="104"/>
    </row>
    <row r="42" spans="2:8">
      <c r="C42" s="104"/>
    </row>
  </sheetData>
  <mergeCells count="3">
    <mergeCell ref="B23:D23"/>
    <mergeCell ref="B34:D34"/>
    <mergeCell ref="B2:D2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110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workbookViewId="0">
      <selection activeCell="C19" sqref="C19"/>
    </sheetView>
  </sheetViews>
  <sheetFormatPr baseColWidth="10" defaultRowHeight="15"/>
  <cols>
    <col min="2" max="2" width="28.28515625" customWidth="1"/>
    <col min="3" max="3" width="14.140625" customWidth="1"/>
    <col min="4" max="4" width="11" customWidth="1"/>
    <col min="5" max="5" width="2.140625" customWidth="1"/>
    <col min="6" max="6" width="2" customWidth="1"/>
    <col min="7" max="7" width="0.7109375" customWidth="1"/>
  </cols>
  <sheetData>
    <row r="2" spans="1:6" ht="28.5">
      <c r="B2" s="135" t="s">
        <v>68</v>
      </c>
      <c r="C2" s="135"/>
      <c r="D2" s="135"/>
      <c r="E2" s="135"/>
      <c r="F2" s="135"/>
    </row>
    <row r="3" spans="1:6">
      <c r="B3" s="140" t="s">
        <v>69</v>
      </c>
      <c r="C3" s="140"/>
      <c r="D3" s="140"/>
      <c r="E3" s="140"/>
      <c r="F3" s="140"/>
    </row>
    <row r="4" spans="1:6">
      <c r="A4" s="101"/>
      <c r="B4" s="140" t="s">
        <v>70</v>
      </c>
      <c r="C4" s="140"/>
      <c r="D4" s="140"/>
      <c r="E4" s="140"/>
      <c r="F4" s="140"/>
    </row>
    <row r="5" spans="1:6">
      <c r="A5" s="4"/>
      <c r="B5" s="140" t="s">
        <v>71</v>
      </c>
      <c r="C5" s="140"/>
      <c r="D5" s="140"/>
      <c r="E5" s="140"/>
    </row>
    <row r="6" spans="1:6">
      <c r="A6" s="4"/>
      <c r="B6" s="13"/>
      <c r="C6" s="14" t="s">
        <v>5</v>
      </c>
      <c r="D6" s="15" t="s">
        <v>6</v>
      </c>
    </row>
    <row r="7" spans="1:6">
      <c r="A7" s="4"/>
      <c r="B7" s="7" t="s">
        <v>64</v>
      </c>
      <c r="C7" s="73"/>
      <c r="D7" s="73"/>
    </row>
    <row r="8" spans="1:6">
      <c r="A8" s="4"/>
      <c r="B8" s="7" t="s">
        <v>72</v>
      </c>
      <c r="C8" s="10"/>
      <c r="D8" s="9"/>
    </row>
    <row r="9" spans="1:6" ht="3.75" customHeight="1">
      <c r="A9" s="4"/>
      <c r="B9" s="114"/>
      <c r="C9" s="115"/>
      <c r="D9" s="116"/>
    </row>
    <row r="10" spans="1:6">
      <c r="B10" s="7" t="s">
        <v>73</v>
      </c>
      <c r="C10" s="10"/>
      <c r="D10" s="9">
        <f>C7-C8</f>
        <v>0</v>
      </c>
    </row>
    <row r="11" spans="1:6">
      <c r="B11" s="7" t="s">
        <v>74</v>
      </c>
      <c r="C11" s="10"/>
      <c r="D11" s="9"/>
    </row>
    <row r="12" spans="1:6">
      <c r="B12" s="7" t="s">
        <v>75</v>
      </c>
      <c r="C12" s="10"/>
      <c r="D12" s="9"/>
    </row>
    <row r="13" spans="1:6" ht="3" customHeight="1">
      <c r="B13" s="114"/>
      <c r="C13" s="115"/>
      <c r="D13" s="116"/>
    </row>
    <row r="14" spans="1:6">
      <c r="B14" s="7" t="s">
        <v>76</v>
      </c>
      <c r="C14" s="10"/>
      <c r="D14" s="9">
        <f>D10-C11-C12</f>
        <v>0</v>
      </c>
    </row>
    <row r="15" spans="1:6">
      <c r="B15" s="7" t="s">
        <v>77</v>
      </c>
      <c r="C15" s="10"/>
      <c r="D15" s="9"/>
    </row>
    <row r="16" spans="1:6">
      <c r="B16" s="7" t="s">
        <v>78</v>
      </c>
      <c r="C16" s="10"/>
      <c r="D16" s="9"/>
    </row>
    <row r="17" spans="1:4" ht="3.75" customHeight="1">
      <c r="B17" s="114"/>
      <c r="C17" s="115"/>
      <c r="D17" s="116"/>
    </row>
    <row r="18" spans="1:4">
      <c r="B18" s="7" t="s">
        <v>79</v>
      </c>
      <c r="C18" s="10"/>
      <c r="D18" s="9">
        <f>D14-C15-C16</f>
        <v>0</v>
      </c>
    </row>
    <row r="19" spans="1:4">
      <c r="B19" s="117" t="s">
        <v>80</v>
      </c>
      <c r="C19" s="118"/>
      <c r="D19" s="9"/>
    </row>
    <row r="20" spans="1:4" ht="3" customHeight="1">
      <c r="B20" s="119"/>
      <c r="C20" s="120"/>
      <c r="D20" s="116"/>
    </row>
    <row r="21" spans="1:4">
      <c r="B21" s="93" t="s">
        <v>81</v>
      </c>
      <c r="D21" s="9">
        <f>D18-C19</f>
        <v>0</v>
      </c>
    </row>
    <row r="23" spans="1:4">
      <c r="B23" s="121" t="s">
        <v>15</v>
      </c>
      <c r="D23" s="121" t="s">
        <v>82</v>
      </c>
    </row>
    <row r="24" spans="1:4" ht="3" customHeight="1">
      <c r="B24" s="122"/>
      <c r="D24" s="122"/>
    </row>
    <row r="25" spans="1:4">
      <c r="B25" t="s">
        <v>83</v>
      </c>
      <c r="D25" s="121" t="s">
        <v>84</v>
      </c>
    </row>
    <row r="26" spans="1:4">
      <c r="A26" s="5"/>
      <c r="D26" s="121" t="s">
        <v>85</v>
      </c>
    </row>
    <row r="27" spans="1:4">
      <c r="A27" s="5"/>
    </row>
  </sheetData>
  <mergeCells count="4">
    <mergeCell ref="B2:F2"/>
    <mergeCell ref="B3:F3"/>
    <mergeCell ref="B4:F4"/>
    <mergeCell ref="B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/>
  </sheetPr>
  <dimension ref="A1:F42"/>
  <sheetViews>
    <sheetView showGridLines="0" topLeftCell="A16" zoomScale="70" zoomScaleNormal="70" workbookViewId="0">
      <selection activeCell="F38" sqref="F38"/>
    </sheetView>
  </sheetViews>
  <sheetFormatPr baseColWidth="10" defaultColWidth="10.28515625" defaultRowHeight="21" customHeight="1"/>
  <cols>
    <col min="1" max="1" width="1.7109375" style="17" customWidth="1"/>
    <col min="2" max="2" width="54.42578125" style="17" customWidth="1"/>
    <col min="3" max="3" width="28.5703125" style="17" customWidth="1"/>
    <col min="4" max="4" width="3.7109375" style="18" customWidth="1"/>
    <col min="5" max="5" width="69" style="17" bestFit="1" customWidth="1"/>
    <col min="6" max="6" width="28.5703125" style="17" customWidth="1"/>
    <col min="7" max="16384" width="10.28515625" style="17"/>
  </cols>
  <sheetData>
    <row r="1" spans="1:6" ht="30">
      <c r="A1" s="143" t="s">
        <v>38</v>
      </c>
      <c r="B1" s="143"/>
      <c r="C1" s="143"/>
      <c r="D1" s="143"/>
      <c r="E1" s="143"/>
      <c r="F1" s="143"/>
    </row>
    <row r="2" spans="1:6" ht="36" customHeight="1">
      <c r="A2" s="143" t="s">
        <v>51</v>
      </c>
      <c r="B2" s="143"/>
      <c r="C2" s="143"/>
      <c r="D2" s="143"/>
      <c r="E2" s="143"/>
      <c r="F2" s="143"/>
    </row>
    <row r="3" spans="1:6" ht="47.25" customHeight="1">
      <c r="A3" s="143" t="s">
        <v>52</v>
      </c>
      <c r="B3" s="143"/>
      <c r="C3" s="143"/>
      <c r="D3" s="143"/>
      <c r="E3" s="143"/>
      <c r="F3" s="143"/>
    </row>
    <row r="4" spans="1:6" ht="29.25" customHeight="1">
      <c r="A4" s="143" t="s">
        <v>29</v>
      </c>
      <c r="B4" s="143"/>
      <c r="C4" s="143"/>
      <c r="D4" s="143"/>
      <c r="E4" s="143"/>
      <c r="F4" s="143"/>
    </row>
    <row r="6" spans="1:6" ht="21" customHeight="1">
      <c r="B6" s="45"/>
      <c r="C6" s="46"/>
      <c r="D6" s="26"/>
      <c r="E6" s="45"/>
      <c r="F6" s="26"/>
    </row>
    <row r="7" spans="1:6" s="37" customFormat="1" ht="27" thickBot="1">
      <c r="B7" s="44" t="s">
        <v>4</v>
      </c>
      <c r="C7" s="44"/>
      <c r="D7" s="40"/>
      <c r="E7" s="43" t="s">
        <v>9</v>
      </c>
      <c r="F7" s="42"/>
    </row>
    <row r="8" spans="1:6" s="37" customFormat="1" ht="21" customHeight="1" thickTop="1">
      <c r="B8" s="41"/>
      <c r="C8" s="41"/>
      <c r="D8" s="40"/>
      <c r="E8" s="39"/>
      <c r="F8" s="38"/>
    </row>
    <row r="9" spans="1:6" ht="21" customHeight="1">
      <c r="B9" s="35" t="s">
        <v>2</v>
      </c>
      <c r="C9" s="36" t="s">
        <v>3</v>
      </c>
      <c r="D9" s="29"/>
      <c r="E9" s="35" t="s">
        <v>28</v>
      </c>
      <c r="F9" s="30" t="s">
        <v>3</v>
      </c>
    </row>
    <row r="10" spans="1:6" ht="21" customHeight="1">
      <c r="B10" s="23"/>
      <c r="C10" s="79"/>
      <c r="D10" s="26"/>
      <c r="E10" s="35"/>
      <c r="F10" s="87"/>
    </row>
    <row r="11" spans="1:6" ht="21" customHeight="1">
      <c r="B11" s="23" t="s">
        <v>7</v>
      </c>
      <c r="C11" s="79"/>
      <c r="D11" s="26"/>
      <c r="E11" s="23" t="s">
        <v>49</v>
      </c>
      <c r="F11" s="84"/>
    </row>
    <row r="12" spans="1:6" ht="21" customHeight="1">
      <c r="B12" s="23" t="s">
        <v>39</v>
      </c>
      <c r="C12" s="79"/>
      <c r="D12" s="26"/>
      <c r="E12" s="23" t="s">
        <v>31</v>
      </c>
      <c r="F12" s="84"/>
    </row>
    <row r="13" spans="1:6" ht="21" customHeight="1">
      <c r="B13" s="23" t="s">
        <v>34</v>
      </c>
      <c r="C13" s="79"/>
      <c r="D13" s="26"/>
      <c r="E13" s="48"/>
      <c r="F13" s="84"/>
    </row>
    <row r="14" spans="1:6" s="31" customFormat="1" ht="21" customHeight="1">
      <c r="B14" s="23" t="s">
        <v>33</v>
      </c>
      <c r="C14" s="79"/>
      <c r="D14" s="33"/>
      <c r="E14" s="48"/>
      <c r="F14" s="83"/>
    </row>
    <row r="15" spans="1:6" s="31" customFormat="1" ht="21" customHeight="1">
      <c r="B15" s="23" t="s">
        <v>8</v>
      </c>
      <c r="C15" s="79"/>
      <c r="D15" s="33"/>
      <c r="E15" s="23"/>
      <c r="F15" s="79"/>
    </row>
    <row r="16" spans="1:6" s="24" customFormat="1" ht="21" customHeight="1">
      <c r="B16" s="23" t="s">
        <v>30</v>
      </c>
      <c r="C16" s="79"/>
      <c r="D16" s="29"/>
      <c r="E16" s="49" t="s">
        <v>27</v>
      </c>
      <c r="F16" s="84">
        <f>SUBTOTAL(109,tblPasivoactual[  ])</f>
        <v>0</v>
      </c>
    </row>
    <row r="17" spans="2:6" s="24" customFormat="1" ht="21" customHeight="1">
      <c r="B17" s="34" t="s">
        <v>37</v>
      </c>
      <c r="C17" s="79"/>
      <c r="D17" s="29"/>
      <c r="E17" s="32"/>
      <c r="F17" s="85"/>
    </row>
    <row r="18" spans="2:6" ht="21" customHeight="1">
      <c r="B18" s="34" t="s">
        <v>42</v>
      </c>
      <c r="C18" s="79">
        <v>1000</v>
      </c>
      <c r="D18" s="26"/>
      <c r="E18" s="25" t="s">
        <v>26</v>
      </c>
      <c r="F18" s="86" t="s">
        <v>24</v>
      </c>
    </row>
    <row r="19" spans="2:6" ht="21" customHeight="1">
      <c r="B19" s="34" t="s">
        <v>44</v>
      </c>
      <c r="C19" s="79"/>
      <c r="D19" s="29"/>
      <c r="E19" s="23"/>
      <c r="F19" s="88"/>
    </row>
    <row r="20" spans="2:6" ht="21" customHeight="1">
      <c r="B20" s="34" t="s">
        <v>41</v>
      </c>
      <c r="C20" s="79"/>
      <c r="D20" s="26"/>
      <c r="E20" s="23"/>
      <c r="F20" s="94"/>
    </row>
    <row r="21" spans="2:6" ht="21" customHeight="1">
      <c r="B21" s="23"/>
      <c r="C21" s="79"/>
      <c r="D21" s="26"/>
      <c r="E21" s="95" t="s">
        <v>23</v>
      </c>
      <c r="F21" s="82">
        <f>SUBTOTAL(109,tblOtrosPasivo[[ ]])</f>
        <v>0</v>
      </c>
    </row>
    <row r="22" spans="2:6" ht="21" customHeight="1">
      <c r="B22" s="23" t="s">
        <v>48</v>
      </c>
      <c r="C22" s="79"/>
      <c r="D22" s="26"/>
      <c r="E22" s="28"/>
      <c r="F22" s="79"/>
    </row>
    <row r="23" spans="2:6" ht="21" customHeight="1">
      <c r="B23" s="144"/>
      <c r="C23" s="144"/>
      <c r="D23" s="26"/>
      <c r="E23" s="90" t="s">
        <v>22</v>
      </c>
      <c r="F23" s="91">
        <f>tblPasivoactual[#Totals]+tblOtrosPasivo[#Totals]</f>
        <v>0</v>
      </c>
    </row>
    <row r="24" spans="2:6" ht="21" customHeight="1">
      <c r="B24" s="35" t="s">
        <v>25</v>
      </c>
      <c r="C24" s="79" t="s">
        <v>24</v>
      </c>
      <c r="D24" s="26"/>
      <c r="E24" s="90"/>
      <c r="F24" s="79"/>
    </row>
    <row r="25" spans="2:6" s="24" customFormat="1" ht="21" customHeight="1">
      <c r="B25" s="35"/>
      <c r="C25" s="79"/>
      <c r="E25" s="90"/>
      <c r="F25" s="79"/>
    </row>
    <row r="26" spans="2:6" s="19" customFormat="1" ht="21" customHeight="1" thickBot="1">
      <c r="B26" s="23" t="s">
        <v>47</v>
      </c>
      <c r="C26" s="79"/>
      <c r="E26" s="90"/>
      <c r="F26" s="79"/>
    </row>
    <row r="27" spans="2:6" ht="21" customHeight="1" thickTop="1">
      <c r="B27" s="23" t="s">
        <v>43</v>
      </c>
      <c r="C27" s="79"/>
      <c r="D27" s="17"/>
      <c r="E27" s="27"/>
      <c r="F27" s="89"/>
    </row>
    <row r="28" spans="2:6" ht="21" customHeight="1">
      <c r="B28" s="23" t="s">
        <v>40</v>
      </c>
      <c r="C28" s="79"/>
      <c r="E28" s="25" t="s">
        <v>21</v>
      </c>
      <c r="F28" s="89" t="s">
        <v>20</v>
      </c>
    </row>
    <row r="29" spans="2:6" ht="21" customHeight="1">
      <c r="B29" s="23" t="s">
        <v>35</v>
      </c>
      <c r="C29" s="79"/>
      <c r="E29" s="96"/>
      <c r="F29" s="97"/>
    </row>
    <row r="30" spans="2:6" ht="21" customHeight="1">
      <c r="B30" s="23" t="s">
        <v>40</v>
      </c>
      <c r="C30" s="79"/>
      <c r="E30" s="107" t="s">
        <v>0</v>
      </c>
      <c r="F30" s="97"/>
    </row>
    <row r="31" spans="2:6" ht="21" customHeight="1">
      <c r="B31" s="23" t="s">
        <v>32</v>
      </c>
      <c r="C31" s="79"/>
      <c r="E31" s="17" t="s">
        <v>45</v>
      </c>
      <c r="F31" s="79"/>
    </row>
    <row r="32" spans="2:6" ht="21" customHeight="1">
      <c r="B32" s="23" t="s">
        <v>40</v>
      </c>
      <c r="C32" s="79"/>
      <c r="E32" s="17" t="s">
        <v>50</v>
      </c>
      <c r="F32" s="79"/>
    </row>
    <row r="33" spans="2:6" ht="21" customHeight="1">
      <c r="B33" s="23"/>
      <c r="C33" s="79"/>
      <c r="D33" s="20"/>
      <c r="F33" s="88"/>
    </row>
    <row r="34" spans="2:6" ht="21" customHeight="1">
      <c r="B34" s="81" t="s">
        <v>19</v>
      </c>
      <c r="C34" s="98"/>
      <c r="E34" s="81" t="s">
        <v>18</v>
      </c>
      <c r="F34" s="98">
        <f>SUBTOTAL(109,Tabla7[.])</f>
        <v>0</v>
      </c>
    </row>
    <row r="35" spans="2:6" ht="21" customHeight="1">
      <c r="B35" s="144"/>
      <c r="C35" s="144"/>
      <c r="F35" s="79"/>
    </row>
    <row r="36" spans="2:6" ht="21" customHeight="1" thickBot="1">
      <c r="B36" s="22" t="s">
        <v>17</v>
      </c>
      <c r="C36" s="80">
        <f>SUM(C22+tblOtrosActivos[[#Totals],[ ]])</f>
        <v>0</v>
      </c>
      <c r="E36" s="22" t="s">
        <v>16</v>
      </c>
      <c r="F36" s="80">
        <f>SUM(F34,F23)</f>
        <v>0</v>
      </c>
    </row>
    <row r="37" spans="2:6" ht="21" customHeight="1" thickTop="1">
      <c r="E37" s="21"/>
      <c r="F37" s="21"/>
    </row>
    <row r="38" spans="2:6" ht="21" customHeight="1">
      <c r="E38" s="19"/>
      <c r="F38" s="19"/>
    </row>
    <row r="39" spans="2:6" ht="21" customHeight="1">
      <c r="E39" s="19"/>
      <c r="F39" s="19"/>
    </row>
    <row r="41" spans="2:6" ht="21" customHeight="1" thickBot="1">
      <c r="B41" s="141" t="s">
        <v>15</v>
      </c>
      <c r="C41" s="141"/>
      <c r="E41" s="141" t="s">
        <v>14</v>
      </c>
      <c r="F41" s="141"/>
    </row>
    <row r="42" spans="2:6" ht="21" customHeight="1" thickTop="1">
      <c r="B42" s="142" t="s">
        <v>53</v>
      </c>
      <c r="C42" s="142"/>
      <c r="E42" s="142" t="s">
        <v>13</v>
      </c>
      <c r="F42" s="142"/>
    </row>
  </sheetData>
  <mergeCells count="10">
    <mergeCell ref="B41:C41"/>
    <mergeCell ref="E41:F41"/>
    <mergeCell ref="B42:C42"/>
    <mergeCell ref="E42:F42"/>
    <mergeCell ref="A1:F1"/>
    <mergeCell ref="A2:F2"/>
    <mergeCell ref="A3:F3"/>
    <mergeCell ref="A4:F4"/>
    <mergeCell ref="B23:C23"/>
    <mergeCell ref="B35:C35"/>
  </mergeCells>
  <printOptions horizontalCentered="1" verticalCentered="1"/>
  <pageMargins left="0.23622047244094491" right="0.23622047244094491" top="0.39370078740157483" bottom="0.51181102362204722" header="0.31496062992125984" footer="0.31496062992125984"/>
  <pageSetup scale="60" fitToHeight="0" orientation="landscape" r:id="rId1"/>
  <headerFooter differentFirst="1" alignWithMargins="0">
    <oddFooter>Page &amp;P of &amp;N</oddFooter>
  </headerFooter>
  <picture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T de mayor</vt:lpstr>
      <vt:lpstr>balanza de comprobacion</vt:lpstr>
      <vt:lpstr>Estado de resultados</vt:lpstr>
      <vt:lpstr>BALANCE GENERAL</vt:lpstr>
      <vt:lpstr>'BALANCE GENERAL'!Área_de_impresión</vt:lpstr>
      <vt:lpstr>'balanza de comprobacion'!Área_de_impresión</vt:lpstr>
      <vt:lpstr>'BALANCE GENERAL'!Títulos_a_imprimir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Toño Rojas Alvarado</cp:lastModifiedBy>
  <cp:lastPrinted>2018-08-27T23:20:31Z</cp:lastPrinted>
  <dcterms:created xsi:type="dcterms:W3CDTF">2018-08-22T00:49:58Z</dcterms:created>
  <dcterms:modified xsi:type="dcterms:W3CDTF">2018-09-12T15:35:47Z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2c67a795-e97e-4ecc-b6ce-05b0db025896</vt:lpwstr>
  </property>
</Properties>
</file>