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BEBE" sheetId="1" r:id="rId1"/>
    <sheet name="alex" sheetId="2" r:id="rId2"/>
  </sheets>
  <calcPr calcId="162913"/>
</workbook>
</file>

<file path=xl/calcChain.xml><?xml version="1.0" encoding="utf-8"?>
<calcChain xmlns="http://schemas.openxmlformats.org/spreadsheetml/2006/main">
  <c r="E13" i="2" l="1"/>
  <c r="E16" i="2" s="1"/>
  <c r="E5" i="2"/>
  <c r="C5" i="2"/>
  <c r="I4" i="2" l="1"/>
  <c r="I3" i="2"/>
  <c r="M14" i="2" s="1"/>
  <c r="T12" i="1"/>
  <c r="S12" i="1"/>
  <c r="R12" i="1"/>
  <c r="Q12" i="1"/>
  <c r="P12" i="1"/>
  <c r="O12" i="1"/>
  <c r="K7" i="1"/>
  <c r="K5" i="1"/>
  <c r="K4" i="1"/>
  <c r="K3" i="1"/>
  <c r="I5" i="2" l="1"/>
  <c r="I7" i="2" s="1"/>
  <c r="M17" i="2"/>
  <c r="E17" i="2"/>
  <c r="E14" i="2"/>
  <c r="M4" i="2"/>
  <c r="L4" i="2"/>
  <c r="K4" i="2"/>
  <c r="J4" i="2"/>
  <c r="M3" i="2"/>
  <c r="L3" i="2"/>
  <c r="P14" i="2" s="1"/>
  <c r="K3" i="2"/>
  <c r="J3" i="2"/>
  <c r="E30" i="1"/>
  <c r="F29" i="1"/>
  <c r="E27" i="1"/>
  <c r="F26" i="1"/>
  <c r="J27" i="1" s="1"/>
  <c r="D23" i="1"/>
  <c r="N6" i="1"/>
  <c r="M6" i="1"/>
  <c r="L6" i="1"/>
  <c r="J6" i="1"/>
  <c r="I6" i="1"/>
  <c r="J30" i="1" s="1"/>
  <c r="J5" i="1"/>
  <c r="J7" i="1" s="1"/>
  <c r="N4" i="1"/>
  <c r="M4" i="1"/>
  <c r="L4" i="1"/>
  <c r="L5" i="1" s="1"/>
  <c r="L7" i="1" s="1"/>
  <c r="J4" i="1"/>
  <c r="I4" i="1"/>
  <c r="N3" i="1"/>
  <c r="N5" i="1" s="1"/>
  <c r="N7" i="1" s="1"/>
  <c r="M3" i="1"/>
  <c r="M5" i="1" s="1"/>
  <c r="M7" i="1" s="1"/>
  <c r="L3" i="1"/>
  <c r="J3" i="1"/>
  <c r="I3" i="1"/>
  <c r="I5" i="1" s="1"/>
  <c r="I7" i="1" s="1"/>
  <c r="M5" i="2" l="1"/>
  <c r="Q14" i="2"/>
  <c r="K5" i="2"/>
  <c r="O14" i="2"/>
  <c r="L5" i="2"/>
  <c r="J5" i="2"/>
  <c r="N14" i="2"/>
  <c r="L6" i="2"/>
  <c r="P17" i="2" s="1"/>
  <c r="D22" i="1"/>
  <c r="F16" i="2"/>
  <c r="F13" i="2"/>
  <c r="J28" i="1"/>
  <c r="J29" i="1" s="1"/>
  <c r="J31" i="1" s="1"/>
  <c r="K6" i="2"/>
  <c r="O17" i="2" s="1"/>
  <c r="M6" i="2"/>
  <c r="Q17" i="2" s="1"/>
  <c r="J6" i="2"/>
  <c r="N17" i="2" s="1"/>
  <c r="L7" i="2" l="1"/>
  <c r="D12" i="2" s="1"/>
  <c r="K20" i="2"/>
  <c r="K7" i="2"/>
  <c r="D11" i="2" s="1"/>
  <c r="M7" i="2"/>
  <c r="K18" i="2"/>
  <c r="K17" i="2"/>
  <c r="J7" i="2"/>
  <c r="K19" i="2" l="1"/>
  <c r="K21" i="2" s="1"/>
</calcChain>
</file>

<file path=xl/sharedStrings.xml><?xml version="1.0" encoding="utf-8"?>
<sst xmlns="http://schemas.openxmlformats.org/spreadsheetml/2006/main" count="77" uniqueCount="47">
  <si>
    <t>Empresa:</t>
  </si>
  <si>
    <t>BEBE</t>
  </si>
  <si>
    <t>ALEX</t>
  </si>
  <si>
    <t xml:space="preserve">Datos </t>
  </si>
  <si>
    <t>Unidades vendidas (Q)</t>
  </si>
  <si>
    <t>Formula</t>
  </si>
  <si>
    <t>Precio de venta (P)</t>
  </si>
  <si>
    <t>Ingreso por venta (TR)</t>
  </si>
  <si>
    <t>TR*P</t>
  </si>
  <si>
    <t>Costo variable por unidad (v)</t>
  </si>
  <si>
    <t>Costo variable total (V)</t>
  </si>
  <si>
    <t>V*v</t>
  </si>
  <si>
    <t>Costos fijos (F)</t>
  </si>
  <si>
    <t>Margen de contribucion (C)</t>
  </si>
  <si>
    <t>C=TR-V</t>
  </si>
  <si>
    <t>Ing neto en op (X)</t>
  </si>
  <si>
    <t>CARGO ANUAL POR DEPREC.</t>
  </si>
  <si>
    <t>X=C-F</t>
  </si>
  <si>
    <t>Costos fijos totales (F)</t>
  </si>
  <si>
    <t>perdida a las 6000 unidades</t>
  </si>
  <si>
    <t>ganancia a las 9000 unidades</t>
  </si>
  <si>
    <t>GAO=</t>
  </si>
  <si>
    <t>ganancia a las 4000 unidades</t>
  </si>
  <si>
    <t>var Ingresos</t>
  </si>
  <si>
    <t>EL 50 %INCREMENTO DE LAS VENTAS GENERA EL 150% DE UTILIDAD</t>
  </si>
  <si>
    <t>ganancia a las 7000 unidades</t>
  </si>
  <si>
    <t>var U. vendidas</t>
  </si>
  <si>
    <t xml:space="preserve">Q* PUNTO DE EQUILIBRIO EN INGRESOS </t>
  </si>
  <si>
    <t>comprobacion</t>
  </si>
  <si>
    <t>F</t>
  </si>
  <si>
    <t>ventas</t>
  </si>
  <si>
    <t>(-)costos var</t>
  </si>
  <si>
    <t>unidades</t>
  </si>
  <si>
    <t xml:space="preserve">Q* PUNTO DE EQUILIBRIO EN CANTIDAD </t>
  </si>
  <si>
    <t>C</t>
  </si>
  <si>
    <t>(=)Margen de Contribucion</t>
  </si>
  <si>
    <t>(-)costos fijos</t>
  </si>
  <si>
    <t>PUNTO DE EQUILIBRIO</t>
  </si>
  <si>
    <t>(=)Utilidad</t>
  </si>
  <si>
    <t>PUNTO DE EQUILICRIO EN IGRESOS</t>
  </si>
  <si>
    <t>CON PRECIO DE VENTA = $40</t>
  </si>
  <si>
    <t>CR</t>
  </si>
  <si>
    <t>fijos</t>
  </si>
  <si>
    <t>ingresos</t>
  </si>
  <si>
    <t>cantidad vendida</t>
  </si>
  <si>
    <t>costos totales</t>
  </si>
  <si>
    <t>unidades monetarias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</si>
</sst>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"/>
    <numFmt numFmtId="165" formatCode="&quot;$&quot;#,##0.00"/>
  </numFmts>
  <fonts count="8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2"/>
      <color rgb="FF000000"/>
      <name val="Calibri"/>
    </font>
    <font>
      <sz val="9"/>
      <name val="Arial"/>
    </font>
    <font>
      <sz val="9"/>
      <name val="Arial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1" fillId="0" borderId="0" xfId="0" applyFont="1" applyAlignment="1"/>
    <xf numFmtId="0" fontId="2" fillId="0" borderId="7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7" xfId="0" applyFont="1" applyBorder="1" applyAlignment="1"/>
    <xf numFmtId="165" fontId="2" fillId="0" borderId="0" xfId="0" applyNumberFormat="1" applyFont="1" applyAlignment="1">
      <alignment horizontal="center"/>
    </xf>
    <xf numFmtId="165" fontId="1" fillId="0" borderId="7" xfId="0" applyNumberFormat="1" applyFont="1" applyBorder="1"/>
    <xf numFmtId="4" fontId="1" fillId="0" borderId="7" xfId="0" applyNumberFormat="1" applyFont="1" applyBorder="1"/>
    <xf numFmtId="0" fontId="1" fillId="0" borderId="7" xfId="0" applyFont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>
      <alignment horizontal="center" wrapText="1"/>
    </xf>
    <xf numFmtId="164" fontId="1" fillId="0" borderId="0" xfId="0" applyNumberFormat="1" applyFont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165" fontId="1" fillId="0" borderId="0" xfId="0" applyNumberFormat="1" applyFont="1" applyAlignment="1"/>
    <xf numFmtId="165" fontId="1" fillId="2" borderId="0" xfId="0" applyNumberFormat="1" applyFont="1" applyFill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4" fontId="1" fillId="0" borderId="1" xfId="0" applyNumberFormat="1" applyFont="1" applyFill="1" applyBorder="1" applyAlignment="1"/>
    <xf numFmtId="0" fontId="0" fillId="0" borderId="0" xfId="0" applyFont="1" applyFill="1" applyAlignment="1"/>
    <xf numFmtId="0" fontId="1" fillId="0" borderId="6" xfId="0" applyFont="1" applyBorder="1"/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/>
    <xf numFmtId="0" fontId="5" fillId="0" borderId="0" xfId="0" applyFont="1" applyAlignment="1"/>
    <xf numFmtId="0" fontId="1" fillId="0" borderId="6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 applyAlignment="1"/>
    <xf numFmtId="0" fontId="6" fillId="0" borderId="0" xfId="0" applyFont="1" applyAlignment="1"/>
    <xf numFmtId="0" fontId="1" fillId="0" borderId="0" xfId="0" applyFont="1" applyAlignment="1"/>
    <xf numFmtId="164" fontId="1" fillId="0" borderId="6" xfId="0" applyNumberFormat="1" applyFont="1" applyBorder="1"/>
    <xf numFmtId="0" fontId="0" fillId="0" borderId="8" xfId="0" applyFont="1" applyBorder="1" applyAlignment="1"/>
    <xf numFmtId="44" fontId="1" fillId="0" borderId="1" xfId="1" applyFont="1" applyBorder="1"/>
    <xf numFmtId="44" fontId="1" fillId="0" borderId="1" xfId="1" applyFont="1" applyBorder="1" applyAlignment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4" fontId="0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8031496062992"/>
          <c:y val="7.407407407407407E-2"/>
          <c:w val="0.8521968503937007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BEBE!$M$10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BEBE!$N$10:$T$10</c:f>
              <c:numCache>
                <c:formatCode>"$"#,##0</c:formatCode>
                <c:ptCount val="7"/>
                <c:pt idx="0" formatCode="General">
                  <c:v>0</c:v>
                </c:pt>
                <c:pt idx="1">
                  <c:v>105000</c:v>
                </c:pt>
                <c:pt idx="2">
                  <c:v>210000</c:v>
                </c:pt>
                <c:pt idx="3">
                  <c:v>280000</c:v>
                </c:pt>
                <c:pt idx="4">
                  <c:v>315000</c:v>
                </c:pt>
                <c:pt idx="5">
                  <c:v>420000</c:v>
                </c:pt>
                <c:pt idx="6">
                  <c:v>525000</c:v>
                </c:pt>
              </c:numCache>
            </c:numRef>
          </c:cat>
          <c:val>
            <c:numRef>
              <c:f>BEBE!$N$10:$T$10</c:f>
              <c:numCache>
                <c:formatCode>"$"#,##0</c:formatCode>
                <c:ptCount val="7"/>
                <c:pt idx="0" formatCode="General">
                  <c:v>0</c:v>
                </c:pt>
                <c:pt idx="1">
                  <c:v>105000</c:v>
                </c:pt>
                <c:pt idx="2">
                  <c:v>210000</c:v>
                </c:pt>
                <c:pt idx="3">
                  <c:v>280000</c:v>
                </c:pt>
                <c:pt idx="4">
                  <c:v>315000</c:v>
                </c:pt>
                <c:pt idx="5">
                  <c:v>420000</c:v>
                </c:pt>
                <c:pt idx="6">
                  <c:v>525000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9-44C9-831F-AF883EB6BDBD}"/>
            </c:ext>
          </c:extLst>
        </c:ser>
        <c:ser>
          <c:idx val="1"/>
          <c:order val="1"/>
          <c:tx>
            <c:strRef>
              <c:f>BEBE!$M$12</c:f>
              <c:strCache>
                <c:ptCount val="1"/>
                <c:pt idx="0">
                  <c:v>cantidad vendida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BEBE!$N$10:$T$10</c:f>
              <c:numCache>
                <c:formatCode>"$"#,##0</c:formatCode>
                <c:ptCount val="7"/>
                <c:pt idx="0" formatCode="General">
                  <c:v>0</c:v>
                </c:pt>
                <c:pt idx="1">
                  <c:v>105000</c:v>
                </c:pt>
                <c:pt idx="2">
                  <c:v>210000</c:v>
                </c:pt>
                <c:pt idx="3">
                  <c:v>280000</c:v>
                </c:pt>
                <c:pt idx="4">
                  <c:v>315000</c:v>
                </c:pt>
                <c:pt idx="5">
                  <c:v>420000</c:v>
                </c:pt>
                <c:pt idx="6">
                  <c:v>525000</c:v>
                </c:pt>
              </c:numCache>
            </c:numRef>
          </c:cat>
          <c:val>
            <c:numRef>
              <c:f>BEBE!$N$12:$T$12</c:f>
              <c:numCache>
                <c:formatCode>"$"#,##0.00</c:formatCode>
                <c:ptCount val="7"/>
                <c:pt idx="0" formatCode="General">
                  <c:v>160000</c:v>
                </c:pt>
                <c:pt idx="1">
                  <c:v>205000</c:v>
                </c:pt>
                <c:pt idx="2">
                  <c:v>250000</c:v>
                </c:pt>
                <c:pt idx="3">
                  <c:v>280000</c:v>
                </c:pt>
                <c:pt idx="4">
                  <c:v>295000</c:v>
                </c:pt>
                <c:pt idx="5">
                  <c:v>340000</c:v>
                </c:pt>
                <c:pt idx="6">
                  <c:v>385000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9-44C9-831F-AF883EB6BDBD}"/>
            </c:ext>
          </c:extLst>
        </c:ser>
        <c:ser>
          <c:idx val="2"/>
          <c:order val="2"/>
          <c:tx>
            <c:strRef>
              <c:f>BEBE!$M$11</c:f>
              <c:strCache>
                <c:ptCount val="1"/>
                <c:pt idx="0">
                  <c:v>fijos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BEBE!$N$10:$T$10</c:f>
              <c:numCache>
                <c:formatCode>"$"#,##0</c:formatCode>
                <c:ptCount val="7"/>
                <c:pt idx="0" formatCode="General">
                  <c:v>0</c:v>
                </c:pt>
                <c:pt idx="1">
                  <c:v>105000</c:v>
                </c:pt>
                <c:pt idx="2">
                  <c:v>210000</c:v>
                </c:pt>
                <c:pt idx="3">
                  <c:v>280000</c:v>
                </c:pt>
                <c:pt idx="4">
                  <c:v>315000</c:v>
                </c:pt>
                <c:pt idx="5">
                  <c:v>420000</c:v>
                </c:pt>
                <c:pt idx="6">
                  <c:v>525000</c:v>
                </c:pt>
              </c:numCache>
            </c:numRef>
          </c:cat>
          <c:val>
            <c:numRef>
              <c:f>BEBE!$N$11:$T$11</c:f>
              <c:numCache>
                <c:formatCode>"$"#,##0.00</c:formatCode>
                <c:ptCount val="7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9-44C9-831F-AF883EB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03856"/>
        <c:axId val="1386003024"/>
      </c:lineChart>
      <c:catAx>
        <c:axId val="13860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6003024"/>
        <c:crosses val="autoZero"/>
        <c:auto val="1"/>
        <c:lblAlgn val="ctr"/>
        <c:lblOffset val="100"/>
        <c:noMultiLvlLbl val="0"/>
      </c:catAx>
      <c:valAx>
        <c:axId val="1386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60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alex!$L$13:$Q$13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400</c:v>
                </c:pt>
                <c:pt idx="4">
                  <c:v>700</c:v>
                </c:pt>
                <c:pt idx="5">
                  <c:v>1000</c:v>
                </c:pt>
              </c:numCache>
            </c:numRef>
          </c:cat>
          <c:val>
            <c:numRef>
              <c:f>alex!$L$14:$Q$14</c:f>
              <c:numCache>
                <c:formatCode>"$"#,##0</c:formatCode>
                <c:ptCount val="6"/>
                <c:pt idx="0" formatCode="General">
                  <c:v>0</c:v>
                </c:pt>
                <c:pt idx="1">
                  <c:v>80000</c:v>
                </c:pt>
                <c:pt idx="2" formatCode="#,##0.00">
                  <c:v>100000</c:v>
                </c:pt>
                <c:pt idx="3" formatCode="#,##0.00">
                  <c:v>400000</c:v>
                </c:pt>
                <c:pt idx="4" formatCode="#,##0.00">
                  <c:v>700000</c:v>
                </c:pt>
                <c:pt idx="5" formatCode="#,##0.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6A-4DCC-9DC6-4FB00748CB6D}"/>
            </c:ext>
          </c:extLst>
        </c:ser>
        <c:ser>
          <c:idx val="1"/>
          <c:order val="1"/>
          <c:tx>
            <c:strRef>
              <c:f>alex!$L$16:$Q$16</c:f>
              <c:strCache>
                <c:ptCount val="6"/>
                <c:pt idx="0">
                  <c:v>62500</c:v>
                </c:pt>
                <c:pt idx="1">
                  <c:v>62500</c:v>
                </c:pt>
                <c:pt idx="2">
                  <c:v>62500</c:v>
                </c:pt>
                <c:pt idx="3">
                  <c:v>62500</c:v>
                </c:pt>
                <c:pt idx="4">
                  <c:v>62500</c:v>
                </c:pt>
                <c:pt idx="5">
                  <c:v>62500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alex!$L$13:$Q$13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400</c:v>
                </c:pt>
                <c:pt idx="4">
                  <c:v>700</c:v>
                </c:pt>
                <c:pt idx="5">
                  <c:v>1000</c:v>
                </c:pt>
              </c:numCache>
            </c:numRef>
          </c:cat>
          <c:val>
            <c:numRef>
              <c:f>alex!$L$16:$Q$16</c:f>
              <c:numCache>
                <c:formatCode>General</c:formatCode>
                <c:ptCount val="6"/>
                <c:pt idx="0">
                  <c:v>62500</c:v>
                </c:pt>
                <c:pt idx="1">
                  <c:v>62500</c:v>
                </c:pt>
                <c:pt idx="2">
                  <c:v>62500</c:v>
                </c:pt>
                <c:pt idx="3">
                  <c:v>62500</c:v>
                </c:pt>
                <c:pt idx="4">
                  <c:v>62500</c:v>
                </c:pt>
                <c:pt idx="5">
                  <c:v>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6A-4DCC-9DC6-4FB00748CB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alex!$L$13:$Q$13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400</c:v>
                </c:pt>
                <c:pt idx="4">
                  <c:v>700</c:v>
                </c:pt>
                <c:pt idx="5">
                  <c:v>1000</c:v>
                </c:pt>
              </c:numCache>
            </c:numRef>
          </c:cat>
          <c:val>
            <c:numRef>
              <c:f>alex!$L$17:$Q$17</c:f>
              <c:numCache>
                <c:formatCode>"$"#,##0.00</c:formatCode>
                <c:ptCount val="6"/>
                <c:pt idx="0" formatCode="General">
                  <c:v>62500</c:v>
                </c:pt>
                <c:pt idx="1">
                  <c:v>92500</c:v>
                </c:pt>
                <c:pt idx="2">
                  <c:v>100000</c:v>
                </c:pt>
                <c:pt idx="3">
                  <c:v>212500</c:v>
                </c:pt>
                <c:pt idx="4">
                  <c:v>325000</c:v>
                </c:pt>
                <c:pt idx="5">
                  <c:v>437500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6A-4DCC-9DC6-4FB00748C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12592"/>
        <c:axId val="1386012176"/>
      </c:lineChart>
      <c:catAx>
        <c:axId val="1386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6012176"/>
        <c:crosses val="autoZero"/>
        <c:auto val="1"/>
        <c:lblAlgn val="ctr"/>
        <c:lblOffset val="100"/>
        <c:noMultiLvlLbl val="0"/>
      </c:catAx>
      <c:valAx>
        <c:axId val="13860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60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9</xdr:row>
      <xdr:rowOff>52387</xdr:rowOff>
    </xdr:from>
    <xdr:to>
      <xdr:col>11</xdr:col>
      <xdr:colOff>552450</xdr:colOff>
      <xdr:row>22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1</xdr:row>
      <xdr:rowOff>109537</xdr:rowOff>
    </xdr:from>
    <xdr:to>
      <xdr:col>18</xdr:col>
      <xdr:colOff>390525</xdr:colOff>
      <xdr:row>10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T59"/>
  <sheetViews>
    <sheetView workbookViewId="0">
      <selection activeCell="G29" sqref="G29"/>
    </sheetView>
  </sheetViews>
  <sheetFormatPr baseColWidth="10" defaultColWidth="14.42578125" defaultRowHeight="15.75" customHeight="1" x14ac:dyDescent="0.2"/>
  <cols>
    <col min="2" max="2" width="21.7109375" customWidth="1"/>
    <col min="4" max="4" width="15.7109375" customWidth="1"/>
    <col min="11" max="11" width="14.42578125" style="43"/>
    <col min="17" max="17" width="14.42578125" style="43"/>
  </cols>
  <sheetData>
    <row r="1" spans="2:20" ht="12.75" x14ac:dyDescent="0.2">
      <c r="B1" s="1" t="s">
        <v>0</v>
      </c>
      <c r="C1" s="1" t="s">
        <v>1</v>
      </c>
    </row>
    <row r="2" spans="2:20" ht="25.5" x14ac:dyDescent="0.2">
      <c r="B2" s="1" t="s">
        <v>3</v>
      </c>
      <c r="C2" s="2"/>
      <c r="G2" s="37" t="s">
        <v>4</v>
      </c>
      <c r="H2" s="38" t="s">
        <v>5</v>
      </c>
      <c r="I2" s="39">
        <v>3000</v>
      </c>
      <c r="J2" s="39">
        <v>6000</v>
      </c>
      <c r="K2" s="39">
        <v>8000</v>
      </c>
      <c r="L2" s="39">
        <v>9000</v>
      </c>
      <c r="M2" s="39">
        <v>12000</v>
      </c>
      <c r="N2" s="39">
        <v>15000</v>
      </c>
    </row>
    <row r="3" spans="2:20" ht="26.25" x14ac:dyDescent="0.25">
      <c r="B3" s="3" t="s">
        <v>6</v>
      </c>
      <c r="C3" s="4">
        <v>35</v>
      </c>
      <c r="G3" s="37" t="s">
        <v>7</v>
      </c>
      <c r="H3" s="5" t="s">
        <v>8</v>
      </c>
      <c r="I3" s="6">
        <f>I2*C3</f>
        <v>105000</v>
      </c>
      <c r="J3" s="6">
        <f>J2*C3</f>
        <v>210000</v>
      </c>
      <c r="K3" s="6">
        <f>K2*C3</f>
        <v>280000</v>
      </c>
      <c r="L3" s="6">
        <f>L2*C3</f>
        <v>315000</v>
      </c>
      <c r="M3" s="6">
        <f>M2*C3</f>
        <v>420000</v>
      </c>
      <c r="N3" s="6">
        <f>N2*C3</f>
        <v>525000</v>
      </c>
    </row>
    <row r="4" spans="2:20" ht="31.5" x14ac:dyDescent="0.25">
      <c r="B4" s="3" t="s">
        <v>9</v>
      </c>
      <c r="C4" s="4">
        <v>15</v>
      </c>
      <c r="G4" s="37" t="s">
        <v>10</v>
      </c>
      <c r="H4" s="5" t="s">
        <v>11</v>
      </c>
      <c r="I4" s="6">
        <f>I2*C4</f>
        <v>45000</v>
      </c>
      <c r="J4" s="6">
        <f>J2*C4</f>
        <v>90000</v>
      </c>
      <c r="K4" s="6">
        <f>K2*C4</f>
        <v>120000</v>
      </c>
      <c r="L4" s="6">
        <f>L2*C4</f>
        <v>135000</v>
      </c>
      <c r="M4" s="6">
        <f>M2*C4</f>
        <v>180000</v>
      </c>
      <c r="N4" s="6">
        <f>N2*C4</f>
        <v>225000</v>
      </c>
    </row>
    <row r="5" spans="2:20" ht="26.25" x14ac:dyDescent="0.25">
      <c r="B5" s="3" t="s">
        <v>12</v>
      </c>
      <c r="C5" s="4">
        <v>160000</v>
      </c>
      <c r="G5" s="37" t="s">
        <v>13</v>
      </c>
      <c r="H5" s="5" t="s">
        <v>14</v>
      </c>
      <c r="I5" s="6">
        <f t="shared" ref="I5:N5" si="0">I3-I4</f>
        <v>60000</v>
      </c>
      <c r="J5" s="6">
        <f t="shared" si="0"/>
        <v>120000</v>
      </c>
      <c r="K5" s="6">
        <f>K3-K4</f>
        <v>160000</v>
      </c>
      <c r="L5" s="6">
        <f t="shared" si="0"/>
        <v>180000</v>
      </c>
      <c r="M5" s="6">
        <f t="shared" si="0"/>
        <v>240000</v>
      </c>
      <c r="N5" s="6">
        <f t="shared" si="0"/>
        <v>300000</v>
      </c>
    </row>
    <row r="6" spans="2:20" ht="12.75" x14ac:dyDescent="0.2">
      <c r="G6" s="37" t="s">
        <v>12</v>
      </c>
      <c r="H6" s="5"/>
      <c r="I6" s="9">
        <f>C5</f>
        <v>160000</v>
      </c>
      <c r="J6" s="9">
        <f>C5</f>
        <v>160000</v>
      </c>
      <c r="K6" s="9">
        <v>160000</v>
      </c>
      <c r="L6" s="9">
        <f>C5</f>
        <v>160000</v>
      </c>
      <c r="M6" s="9">
        <f>C5</f>
        <v>160000</v>
      </c>
      <c r="N6" s="9">
        <f>C5</f>
        <v>160000</v>
      </c>
    </row>
    <row r="7" spans="2:20" ht="25.5" x14ac:dyDescent="0.2">
      <c r="G7" s="37" t="s">
        <v>15</v>
      </c>
      <c r="H7" s="5" t="s">
        <v>17</v>
      </c>
      <c r="I7" s="6">
        <f t="shared" ref="I7:N7" si="1">I5-I6</f>
        <v>-100000</v>
      </c>
      <c r="J7" s="6">
        <f t="shared" si="1"/>
        <v>-40000</v>
      </c>
      <c r="K7" s="6">
        <f>K5-K6</f>
        <v>0</v>
      </c>
      <c r="L7" s="6">
        <f t="shared" si="1"/>
        <v>20000</v>
      </c>
      <c r="M7" s="6">
        <f t="shared" si="1"/>
        <v>80000</v>
      </c>
      <c r="N7" s="6">
        <f t="shared" si="1"/>
        <v>140000</v>
      </c>
    </row>
    <row r="10" spans="2:20" ht="15.75" customHeight="1" x14ac:dyDescent="0.2">
      <c r="M10" t="s">
        <v>43</v>
      </c>
      <c r="N10" s="56">
        <v>0</v>
      </c>
      <c r="O10" s="6">
        <v>105000</v>
      </c>
      <c r="P10" s="6">
        <v>210000</v>
      </c>
      <c r="Q10" s="6">
        <v>280000</v>
      </c>
      <c r="R10" s="6">
        <v>315000</v>
      </c>
      <c r="S10" s="6">
        <v>420000</v>
      </c>
      <c r="T10" s="6">
        <v>525000</v>
      </c>
    </row>
    <row r="11" spans="2:20" ht="15.75" customHeight="1" x14ac:dyDescent="0.2">
      <c r="I11" s="35"/>
      <c r="J11" s="35"/>
      <c r="K11" s="35"/>
      <c r="L11" s="35"/>
      <c r="M11" s="35" t="s">
        <v>42</v>
      </c>
      <c r="N11" s="35">
        <v>160000</v>
      </c>
      <c r="O11" s="35">
        <v>160000</v>
      </c>
      <c r="P11" s="35">
        <v>160000</v>
      </c>
      <c r="Q11" s="35">
        <v>160000</v>
      </c>
      <c r="R11" s="35">
        <v>160000</v>
      </c>
      <c r="S11" s="35">
        <v>160000</v>
      </c>
      <c r="T11" s="35">
        <v>160000</v>
      </c>
    </row>
    <row r="12" spans="2:20" ht="15.75" customHeight="1" x14ac:dyDescent="0.2">
      <c r="M12" t="s">
        <v>44</v>
      </c>
      <c r="N12">
        <v>160000</v>
      </c>
      <c r="O12" s="35">
        <f>I6+I4</f>
        <v>205000</v>
      </c>
      <c r="P12" s="35">
        <f>J6+J4</f>
        <v>250000</v>
      </c>
      <c r="Q12" s="35">
        <f>K6+K4</f>
        <v>280000</v>
      </c>
      <c r="R12" s="35">
        <f>L6+L4</f>
        <v>295000</v>
      </c>
      <c r="S12" s="35">
        <f>M6+M4</f>
        <v>340000</v>
      </c>
      <c r="T12" s="35">
        <f>N6+N4</f>
        <v>385000</v>
      </c>
    </row>
    <row r="15" spans="2:20" ht="12.75" x14ac:dyDescent="0.2">
      <c r="B15" s="1" t="s">
        <v>19</v>
      </c>
      <c r="C15" s="2"/>
      <c r="D15" s="4">
        <v>-40000</v>
      </c>
    </row>
    <row r="16" spans="2:20" ht="12.75" x14ac:dyDescent="0.2">
      <c r="B16" s="1" t="s">
        <v>20</v>
      </c>
      <c r="C16" s="2"/>
      <c r="D16" s="4">
        <v>20000</v>
      </c>
    </row>
    <row r="21" spans="2:11" ht="11.25" customHeight="1" x14ac:dyDescent="0.2"/>
    <row r="22" spans="2:11" ht="40.5" customHeight="1" x14ac:dyDescent="0.2">
      <c r="B22" s="44" t="s">
        <v>21</v>
      </c>
      <c r="C22" s="1" t="s">
        <v>23</v>
      </c>
      <c r="D22" s="11">
        <f>(L7-J7)/J7</f>
        <v>-1.5</v>
      </c>
      <c r="E22" s="48" t="s">
        <v>24</v>
      </c>
    </row>
    <row r="23" spans="2:11" ht="40.5" customHeight="1" x14ac:dyDescent="0.2">
      <c r="B23" s="45"/>
      <c r="C23" s="1" t="s">
        <v>26</v>
      </c>
      <c r="D23" s="11">
        <f>(L2-J2)/J2</f>
        <v>0.5</v>
      </c>
      <c r="E23" s="49"/>
    </row>
    <row r="26" spans="2:11" ht="12.75" x14ac:dyDescent="0.2">
      <c r="B26" s="46" t="s">
        <v>27</v>
      </c>
      <c r="C26" s="47"/>
      <c r="D26" s="13" t="s">
        <v>29</v>
      </c>
      <c r="E26" s="14">
        <v>160000</v>
      </c>
      <c r="F26" s="15">
        <f>E26/E27</f>
        <v>8000</v>
      </c>
      <c r="G26" s="16" t="s">
        <v>32</v>
      </c>
      <c r="I26" s="50" t="s">
        <v>28</v>
      </c>
      <c r="J26" s="51"/>
      <c r="K26" s="42"/>
    </row>
    <row r="27" spans="2:11" ht="12.75" x14ac:dyDescent="0.2">
      <c r="B27" s="17"/>
      <c r="C27" s="17"/>
      <c r="D27" s="18" t="s">
        <v>34</v>
      </c>
      <c r="E27" s="19">
        <f>C3-C4</f>
        <v>20</v>
      </c>
      <c r="F27" s="17"/>
      <c r="G27" s="17"/>
      <c r="I27" s="10" t="s">
        <v>30</v>
      </c>
      <c r="J27" s="6">
        <f>F26*C3</f>
        <v>280000</v>
      </c>
      <c r="K27" s="55"/>
    </row>
    <row r="28" spans="2:11" ht="12.75" x14ac:dyDescent="0.2">
      <c r="I28" s="10" t="s">
        <v>31</v>
      </c>
      <c r="J28" s="6">
        <f>F26*C4</f>
        <v>120000</v>
      </c>
      <c r="K28" s="55"/>
    </row>
    <row r="29" spans="2:11" ht="25.5" x14ac:dyDescent="0.2">
      <c r="B29" s="12" t="s">
        <v>37</v>
      </c>
      <c r="D29" s="13" t="s">
        <v>29</v>
      </c>
      <c r="E29" s="14">
        <v>160000</v>
      </c>
      <c r="F29" s="15">
        <f>E29/E30</f>
        <v>6400</v>
      </c>
      <c r="G29" s="21" t="s">
        <v>46</v>
      </c>
      <c r="I29" s="10" t="s">
        <v>35</v>
      </c>
      <c r="J29" s="6">
        <f>J27-J28</f>
        <v>160000</v>
      </c>
      <c r="K29" s="55"/>
    </row>
    <row r="30" spans="2:11" ht="12.75" x14ac:dyDescent="0.2">
      <c r="B30" s="12" t="s">
        <v>40</v>
      </c>
      <c r="D30" s="18" t="s">
        <v>34</v>
      </c>
      <c r="E30" s="22">
        <f>40-15</f>
        <v>25</v>
      </c>
      <c r="F30" s="17"/>
      <c r="G30" s="17"/>
      <c r="I30" s="10" t="s">
        <v>36</v>
      </c>
      <c r="J30" s="6">
        <f>I6</f>
        <v>160000</v>
      </c>
      <c r="K30" s="55"/>
    </row>
    <row r="31" spans="2:11" ht="12.75" x14ac:dyDescent="0.2">
      <c r="I31" s="10" t="s">
        <v>38</v>
      </c>
      <c r="J31" s="6">
        <f>J29-J30</f>
        <v>0</v>
      </c>
      <c r="K31" s="55"/>
    </row>
    <row r="54" spans="2:14" ht="12.75" x14ac:dyDescent="0.2">
      <c r="G54" s="26"/>
      <c r="H54" s="27"/>
      <c r="I54" s="28"/>
      <c r="J54" s="28"/>
      <c r="K54" s="28"/>
      <c r="L54" s="28"/>
      <c r="M54" s="28"/>
      <c r="N54" s="28"/>
    </row>
    <row r="55" spans="2:14" x14ac:dyDescent="0.25">
      <c r="B55" s="29"/>
      <c r="C55" s="30"/>
      <c r="G55" s="26"/>
      <c r="H55" s="31"/>
      <c r="I55" s="32"/>
      <c r="J55" s="32"/>
      <c r="K55" s="32"/>
      <c r="L55" s="32"/>
      <c r="M55" s="32"/>
      <c r="N55" s="32"/>
    </row>
    <row r="56" spans="2:14" x14ac:dyDescent="0.25">
      <c r="B56" s="29"/>
      <c r="C56" s="33"/>
      <c r="G56" s="26"/>
      <c r="H56" s="31"/>
      <c r="I56" s="32"/>
      <c r="J56" s="32"/>
      <c r="K56" s="32"/>
      <c r="L56" s="32"/>
      <c r="M56" s="32"/>
      <c r="N56" s="32"/>
    </row>
    <row r="57" spans="2:14" x14ac:dyDescent="0.25">
      <c r="B57" s="29"/>
      <c r="C57" s="30"/>
      <c r="G57" s="26"/>
      <c r="H57" s="31"/>
      <c r="I57" s="32"/>
      <c r="J57" s="32"/>
      <c r="K57" s="32"/>
      <c r="L57" s="32"/>
      <c r="M57" s="32"/>
      <c r="N57" s="32"/>
    </row>
    <row r="58" spans="2:14" ht="12.75" x14ac:dyDescent="0.2">
      <c r="G58" s="26"/>
      <c r="H58" s="31"/>
      <c r="I58" s="34"/>
      <c r="J58" s="34"/>
      <c r="K58" s="34"/>
      <c r="L58" s="34"/>
      <c r="M58" s="34"/>
      <c r="N58" s="34"/>
    </row>
    <row r="59" spans="2:14" ht="12.75" x14ac:dyDescent="0.2">
      <c r="G59" s="26"/>
      <c r="H59" s="31"/>
      <c r="I59" s="32"/>
      <c r="J59" s="32"/>
      <c r="K59" s="32"/>
      <c r="L59" s="32"/>
      <c r="M59" s="32"/>
      <c r="N59" s="32"/>
    </row>
  </sheetData>
  <mergeCells count="4">
    <mergeCell ref="B22:B23"/>
    <mergeCell ref="B26:C26"/>
    <mergeCell ref="E22:E23"/>
    <mergeCell ref="I26:J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R23"/>
  <sheetViews>
    <sheetView tabSelected="1" zoomScaleNormal="100" workbookViewId="0">
      <selection activeCell="F16" sqref="F16"/>
    </sheetView>
  </sheetViews>
  <sheetFormatPr baseColWidth="10" defaultColWidth="14.42578125" defaultRowHeight="15.75" customHeight="1" x14ac:dyDescent="0.2"/>
  <cols>
    <col min="2" max="2" width="16.5703125" customWidth="1"/>
    <col min="3" max="3" width="17" customWidth="1"/>
    <col min="9" max="9" width="14.42578125" style="43"/>
  </cols>
  <sheetData>
    <row r="1" spans="2:18" ht="12.75" x14ac:dyDescent="0.2">
      <c r="B1" s="1" t="s">
        <v>0</v>
      </c>
      <c r="C1" s="1" t="s">
        <v>2</v>
      </c>
    </row>
    <row r="2" spans="2:18" ht="25.5" x14ac:dyDescent="0.2">
      <c r="B2" s="1" t="s">
        <v>3</v>
      </c>
      <c r="C2" s="2"/>
      <c r="G2" s="37" t="s">
        <v>4</v>
      </c>
      <c r="H2" s="38" t="s">
        <v>5</v>
      </c>
      <c r="I2" s="38">
        <v>800</v>
      </c>
      <c r="J2" s="40">
        <v>1000</v>
      </c>
      <c r="K2" s="40">
        <v>4000</v>
      </c>
      <c r="L2" s="40">
        <v>7000</v>
      </c>
      <c r="M2" s="40">
        <v>10000</v>
      </c>
      <c r="N2" s="41"/>
    </row>
    <row r="3" spans="2:18" ht="31.5" x14ac:dyDescent="0.25">
      <c r="B3" s="3" t="s">
        <v>6</v>
      </c>
      <c r="C3" s="4">
        <v>100</v>
      </c>
      <c r="G3" s="37" t="s">
        <v>7</v>
      </c>
      <c r="H3" s="5" t="s">
        <v>8</v>
      </c>
      <c r="I3" s="59">
        <f>I2*C3</f>
        <v>80000</v>
      </c>
      <c r="J3" s="57">
        <f>J2*C3</f>
        <v>100000</v>
      </c>
      <c r="K3" s="57">
        <f>K2*C3</f>
        <v>400000</v>
      </c>
      <c r="L3" s="57">
        <f>L2*C3</f>
        <v>700000</v>
      </c>
      <c r="M3" s="57">
        <f>M2*C3</f>
        <v>1000000</v>
      </c>
    </row>
    <row r="4" spans="2:18" ht="31.5" x14ac:dyDescent="0.25">
      <c r="B4" s="3" t="s">
        <v>9</v>
      </c>
      <c r="C4" s="7">
        <v>37.5</v>
      </c>
      <c r="G4" s="37" t="s">
        <v>10</v>
      </c>
      <c r="H4" s="5" t="s">
        <v>11</v>
      </c>
      <c r="I4" s="60">
        <f>I2*C4</f>
        <v>30000</v>
      </c>
      <c r="J4" s="57">
        <f>J2*C4</f>
        <v>37500</v>
      </c>
      <c r="K4" s="57">
        <f>K2*C4</f>
        <v>150000</v>
      </c>
      <c r="L4" s="57">
        <f>L2*C4</f>
        <v>262500</v>
      </c>
      <c r="M4" s="57">
        <f>M2*C4</f>
        <v>375000</v>
      </c>
    </row>
    <row r="5" spans="2:18" ht="26.25" x14ac:dyDescent="0.25">
      <c r="B5" s="3" t="s">
        <v>12</v>
      </c>
      <c r="C5" s="4">
        <f>312500-C6</f>
        <v>62500</v>
      </c>
      <c r="E5" s="35">
        <f>C6/12</f>
        <v>20833.333333333332</v>
      </c>
      <c r="G5" s="37" t="s">
        <v>13</v>
      </c>
      <c r="H5" s="5" t="s">
        <v>14</v>
      </c>
      <c r="I5" s="60">
        <f>I3-I4</f>
        <v>50000</v>
      </c>
      <c r="J5" s="57">
        <f t="shared" ref="J5:M5" si="0">J3-J4</f>
        <v>62500</v>
      </c>
      <c r="K5" s="57">
        <f t="shared" si="0"/>
        <v>250000</v>
      </c>
      <c r="L5" s="57">
        <f t="shared" si="0"/>
        <v>437500</v>
      </c>
      <c r="M5" s="57">
        <f t="shared" si="0"/>
        <v>625000</v>
      </c>
    </row>
    <row r="6" spans="2:18" ht="25.5" x14ac:dyDescent="0.2">
      <c r="B6" s="10" t="s">
        <v>16</v>
      </c>
      <c r="C6" s="4">
        <v>250000</v>
      </c>
      <c r="G6" s="37" t="s">
        <v>18</v>
      </c>
      <c r="H6" s="5"/>
      <c r="I6" s="5">
        <v>62500</v>
      </c>
      <c r="J6" s="58">
        <f>C5</f>
        <v>62500</v>
      </c>
      <c r="K6" s="58">
        <f>C5</f>
        <v>62500</v>
      </c>
      <c r="L6" s="58">
        <f>C5</f>
        <v>62500</v>
      </c>
      <c r="M6" s="58">
        <f>C5</f>
        <v>62500</v>
      </c>
    </row>
    <row r="7" spans="2:18" ht="25.5" x14ac:dyDescent="0.2">
      <c r="G7" s="37" t="s">
        <v>15</v>
      </c>
      <c r="H7" s="5" t="s">
        <v>17</v>
      </c>
      <c r="I7" s="60">
        <f>I5-I6</f>
        <v>-12500</v>
      </c>
      <c r="J7" s="57">
        <f t="shared" ref="J7:M7" si="1">J5-J6</f>
        <v>0</v>
      </c>
      <c r="K7" s="57">
        <f t="shared" si="1"/>
        <v>187500</v>
      </c>
      <c r="L7" s="57">
        <f t="shared" si="1"/>
        <v>375000</v>
      </c>
      <c r="M7" s="57">
        <f t="shared" si="1"/>
        <v>562500</v>
      </c>
    </row>
    <row r="10" spans="2:18" ht="15.75" customHeight="1" x14ac:dyDescent="0.2">
      <c r="J10" s="35"/>
      <c r="K10" s="36"/>
      <c r="L10" s="35"/>
      <c r="M10" s="35"/>
    </row>
    <row r="11" spans="2:18" ht="12.75" x14ac:dyDescent="0.2">
      <c r="B11" s="52" t="s">
        <v>22</v>
      </c>
      <c r="C11" s="51"/>
      <c r="D11" s="4">
        <f>K7</f>
        <v>187500</v>
      </c>
    </row>
    <row r="12" spans="2:18" ht="12.75" x14ac:dyDescent="0.2">
      <c r="B12" s="52" t="s">
        <v>25</v>
      </c>
      <c r="C12" s="51"/>
      <c r="D12" s="4">
        <f>L7</f>
        <v>375000</v>
      </c>
    </row>
    <row r="13" spans="2:18" ht="15.75" customHeight="1" x14ac:dyDescent="0.2">
      <c r="B13" s="53" t="s">
        <v>33</v>
      </c>
      <c r="C13" s="47"/>
      <c r="D13" s="13" t="s">
        <v>29</v>
      </c>
      <c r="E13" s="14">
        <f>C5</f>
        <v>62500</v>
      </c>
      <c r="F13" s="15">
        <f>E13/E14</f>
        <v>1000</v>
      </c>
      <c r="G13" s="16" t="s">
        <v>32</v>
      </c>
      <c r="L13" s="43">
        <v>0</v>
      </c>
      <c r="M13">
        <v>80</v>
      </c>
      <c r="N13">
        <v>100</v>
      </c>
      <c r="O13">
        <v>400</v>
      </c>
      <c r="P13">
        <v>700</v>
      </c>
      <c r="Q13" s="43">
        <v>1000</v>
      </c>
    </row>
    <row r="14" spans="2:18" ht="15" customHeight="1" x14ac:dyDescent="0.2">
      <c r="B14" s="17"/>
      <c r="C14" s="17"/>
      <c r="D14" s="18" t="s">
        <v>34</v>
      </c>
      <c r="E14" s="20">
        <f>C3-C4</f>
        <v>62.5</v>
      </c>
      <c r="F14" s="17"/>
      <c r="G14" s="17"/>
      <c r="L14" s="43">
        <v>0</v>
      </c>
      <c r="M14" s="36">
        <f>I3</f>
        <v>80000</v>
      </c>
      <c r="N14" s="61">
        <f>J3</f>
        <v>100000</v>
      </c>
      <c r="O14" s="61">
        <f>K3</f>
        <v>400000</v>
      </c>
      <c r="P14" s="61">
        <f>L3</f>
        <v>700000</v>
      </c>
      <c r="Q14" s="61">
        <f>M3</f>
        <v>1000000</v>
      </c>
      <c r="R14" t="s">
        <v>43</v>
      </c>
    </row>
    <row r="15" spans="2:18" ht="6" customHeight="1" x14ac:dyDescent="0.2">
      <c r="L15" s="43"/>
      <c r="Q15" s="43"/>
    </row>
    <row r="16" spans="2:18" ht="17.25" customHeight="1" x14ac:dyDescent="0.2">
      <c r="B16" s="54" t="s">
        <v>39</v>
      </c>
      <c r="C16" s="49"/>
      <c r="D16" s="21" t="s">
        <v>29</v>
      </c>
      <c r="E16" s="23">
        <f>E13</f>
        <v>62500</v>
      </c>
      <c r="F16" s="24">
        <f>E16/E17</f>
        <v>100000</v>
      </c>
      <c r="G16" s="25"/>
      <c r="J16" s="50" t="s">
        <v>28</v>
      </c>
      <c r="K16" s="51"/>
      <c r="L16" s="43">
        <v>62500</v>
      </c>
      <c r="M16">
        <v>62500</v>
      </c>
      <c r="N16" s="43">
        <v>62500</v>
      </c>
      <c r="O16" s="43">
        <v>62500</v>
      </c>
      <c r="P16" s="43">
        <v>62500</v>
      </c>
      <c r="Q16" s="43">
        <v>62500</v>
      </c>
      <c r="R16" t="s">
        <v>42</v>
      </c>
    </row>
    <row r="17" spans="4:18" ht="12.75" x14ac:dyDescent="0.2">
      <c r="D17" s="12" t="s">
        <v>41</v>
      </c>
      <c r="E17">
        <f>1-(C4/C3)</f>
        <v>0.625</v>
      </c>
      <c r="J17" s="10" t="s">
        <v>30</v>
      </c>
      <c r="K17" s="6">
        <f>F13*C3</f>
        <v>100000</v>
      </c>
      <c r="L17" s="43">
        <v>62500</v>
      </c>
      <c r="M17" s="35">
        <f>I6+I4</f>
        <v>92500</v>
      </c>
      <c r="N17" s="35">
        <f>J6+J4</f>
        <v>100000</v>
      </c>
      <c r="O17" s="35">
        <f>K6+K4</f>
        <v>212500</v>
      </c>
      <c r="P17" s="35">
        <f>L6+L4</f>
        <v>325000</v>
      </c>
      <c r="Q17" s="35">
        <f>M6+M4</f>
        <v>437500</v>
      </c>
      <c r="R17" t="s">
        <v>45</v>
      </c>
    </row>
    <row r="18" spans="4:18" ht="12.75" x14ac:dyDescent="0.2">
      <c r="J18" s="10" t="s">
        <v>31</v>
      </c>
      <c r="K18" s="8">
        <f>F13*C4</f>
        <v>37500</v>
      </c>
    </row>
    <row r="19" spans="4:18" ht="25.5" x14ac:dyDescent="0.2">
      <c r="J19" s="10" t="s">
        <v>35</v>
      </c>
      <c r="K19" s="6">
        <f>K17-K18</f>
        <v>62500</v>
      </c>
    </row>
    <row r="20" spans="4:18" ht="12.75" x14ac:dyDescent="0.2">
      <c r="J20" s="10" t="s">
        <v>36</v>
      </c>
      <c r="K20" s="6">
        <f>J6</f>
        <v>62500</v>
      </c>
    </row>
    <row r="21" spans="4:18" ht="12.75" x14ac:dyDescent="0.2">
      <c r="J21" s="10" t="s">
        <v>38</v>
      </c>
      <c r="K21" s="6">
        <f>K19-K20</f>
        <v>0</v>
      </c>
    </row>
    <row r="22" spans="4:18" ht="12.75" x14ac:dyDescent="0.2"/>
    <row r="23" spans="4:18" ht="12.75" x14ac:dyDescent="0.2"/>
  </sheetData>
  <mergeCells count="5">
    <mergeCell ref="B11:C11"/>
    <mergeCell ref="B12:C12"/>
    <mergeCell ref="B13:C13"/>
    <mergeCell ref="B16:C16"/>
    <mergeCell ref="J16:K16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BEBE</vt:lpstr>
      <vt:lpstr>alex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Toño Rojas Alvarado</cp:lastModifiedBy>
  <dcterms:modified xsi:type="dcterms:W3CDTF">2018-11-08T15:32:38Z</dcterms:modified>
</cp:coreProperties>
</file>