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
    </mc:Choice>
  </mc:AlternateContent>
  <bookViews>
    <workbookView xWindow="0" yWindow="0" windowWidth="20490" windowHeight="7665" activeTab="3"/>
  </bookViews>
  <sheets>
    <sheet name="Portada" sheetId="8" r:id="rId1"/>
    <sheet name="Fundamentos" sheetId="9" r:id="rId2"/>
    <sheet name="Datos" sheetId="7" r:id="rId3"/>
    <sheet name="Simulación" sheetId="6" r:id="rId4"/>
    <sheet name="Resutados" sheetId="10" r:id="rId5"/>
  </sheets>
  <definedNames>
    <definedName name="cos">Simulación!$C$13</definedName>
    <definedName name="COSTO_DE_VENTAS">Simulación!$C$13</definedName>
    <definedName name="GASTOS_DE_ADMINISTRACION">Simulación!$C$15</definedName>
    <definedName name="GASTOS_DE_VENTA">Simulación!$C$16</definedName>
    <definedName name="I">Simulación!$C$11</definedName>
    <definedName name="IMPUESTOS">Simulación!$C$20</definedName>
    <definedName name="INTERESES">Simulación!$C$18</definedName>
    <definedName name="IVA">Simulación!$C$11</definedName>
    <definedName name="U">Simulación!$D$21</definedName>
    <definedName name="V">Simulación!$D$10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4" i="7" l="1"/>
  <c r="C18" i="6" s="1"/>
  <c r="F11" i="7"/>
  <c r="C13" i="6" s="1"/>
  <c r="D39" i="6" s="1"/>
  <c r="F10" i="7"/>
  <c r="F6" i="7"/>
  <c r="J22" i="6"/>
  <c r="C18" i="7"/>
  <c r="G14" i="6" s="1"/>
  <c r="G21" i="6"/>
  <c r="J16" i="6"/>
  <c r="E10" i="10" l="1"/>
  <c r="K43" i="6"/>
  <c r="D41" i="6"/>
  <c r="D44" i="6"/>
  <c r="E6" i="10"/>
  <c r="K42" i="6"/>
  <c r="J4" i="10"/>
  <c r="J7" i="7"/>
  <c r="J6" i="7"/>
  <c r="J5" i="7"/>
  <c r="D10" i="6"/>
  <c r="D40" i="6" s="1"/>
  <c r="E39" i="6" s="1"/>
  <c r="F7" i="7"/>
  <c r="E11" i="10" l="1"/>
  <c r="D43" i="6"/>
  <c r="D42" i="6"/>
  <c r="E41" i="6" s="1"/>
  <c r="J9" i="10" s="1"/>
  <c r="J8" i="7"/>
  <c r="J9" i="7" s="1"/>
  <c r="D12" i="6"/>
  <c r="D14" i="6" s="1"/>
  <c r="F8" i="7"/>
  <c r="E43" i="6" l="1"/>
  <c r="J10" i="10" s="1"/>
  <c r="D45" i="6"/>
  <c r="F13" i="7"/>
  <c r="C16" i="6" s="1"/>
  <c r="F12" i="7"/>
  <c r="C15" i="6" s="1"/>
  <c r="G22" i="6"/>
  <c r="G23" i="6" s="1"/>
  <c r="M11" i="6"/>
  <c r="C11" i="6"/>
  <c r="D17" i="6" l="1"/>
  <c r="E12" i="10" s="1"/>
  <c r="D19" i="6" l="1"/>
  <c r="D47" i="6" s="1"/>
  <c r="K41" i="6" l="1"/>
  <c r="L41" i="6" s="1"/>
  <c r="O7" i="10" s="1"/>
  <c r="C20" i="6"/>
  <c r="F15" i="7" s="1"/>
  <c r="F16" i="7" s="1"/>
  <c r="F17" i="7" s="1"/>
  <c r="M12" i="6" s="1"/>
  <c r="M13" i="6" s="1"/>
  <c r="J12" i="6" l="1"/>
  <c r="J13" i="6" s="1"/>
  <c r="J18" i="6" s="1"/>
  <c r="K37" i="6" s="1"/>
  <c r="G13" i="6"/>
  <c r="G17" i="6" s="1"/>
  <c r="D21" i="6"/>
  <c r="J5" i="10" s="1"/>
  <c r="K45" i="6"/>
  <c r="J8" i="10"/>
  <c r="D38" i="6" l="1"/>
  <c r="E8" i="10"/>
  <c r="G25" i="6"/>
  <c r="D35" i="6"/>
  <c r="D37" i="6"/>
  <c r="E37" i="6" s="1"/>
  <c r="J7" i="10" s="1"/>
  <c r="E5" i="10"/>
  <c r="J23" i="6"/>
  <c r="J24" i="6" s="1"/>
  <c r="K40" i="6" s="1"/>
  <c r="K35" i="6"/>
  <c r="D36" i="6"/>
  <c r="E9" i="10"/>
  <c r="J25" i="6" l="1"/>
  <c r="D46" i="6"/>
  <c r="E45" i="6" s="1"/>
  <c r="J11" i="10" s="1"/>
  <c r="E7" i="10"/>
  <c r="D48" i="6"/>
  <c r="E47" i="6" s="1"/>
  <c r="J12" i="10" s="1"/>
  <c r="K46" i="6"/>
  <c r="L45" i="6" s="1"/>
  <c r="O8" i="10" s="1"/>
  <c r="K39" i="6"/>
  <c r="L39" i="6" s="1"/>
  <c r="O6" i="10" s="1"/>
  <c r="K44" i="6"/>
  <c r="L43" i="6" s="1"/>
  <c r="K38" i="6"/>
  <c r="L37" i="6" s="1"/>
  <c r="O5" i="10" s="1"/>
  <c r="E35" i="6"/>
  <c r="J6" i="10" s="1"/>
  <c r="K36" i="6"/>
  <c r="L35" i="6" s="1"/>
  <c r="O4" i="10" s="1"/>
</calcChain>
</file>

<file path=xl/sharedStrings.xml><?xml version="1.0" encoding="utf-8"?>
<sst xmlns="http://schemas.openxmlformats.org/spreadsheetml/2006/main" count="216" uniqueCount="167">
  <si>
    <t>CAPITAL SOCIAL</t>
  </si>
  <si>
    <t>ACTIVOS CIRCULANTES</t>
  </si>
  <si>
    <t>  </t>
  </si>
  <si>
    <t>ACTIVOS</t>
  </si>
  <si>
    <t>DEBE</t>
  </si>
  <si>
    <t>HABER</t>
  </si>
  <si>
    <t>PASIVOS</t>
  </si>
  <si>
    <t xml:space="preserve">TOTAL CAPITAL + PASIVOS </t>
  </si>
  <si>
    <t>TOTAL ACTIVOS</t>
  </si>
  <si>
    <t>TOTAL CAPITAL CONTABLE</t>
  </si>
  <si>
    <t xml:space="preserve">TOTAL ACTIVOS NO CIRCULANTES </t>
  </si>
  <si>
    <t>.</t>
  </si>
  <si>
    <t xml:space="preserve">CAPITAL CONTABLE </t>
  </si>
  <si>
    <t>TOTAL PASIVOS</t>
  </si>
  <si>
    <t xml:space="preserve">TOTAL PASIVOS NO CIRCULANTES </t>
  </si>
  <si>
    <t xml:space="preserve"> </t>
  </si>
  <si>
    <t xml:space="preserve">PASIVOS NO CIRCULANTES </t>
  </si>
  <si>
    <t>TOTAL PASIVO CIRCULANTES</t>
  </si>
  <si>
    <t>PASIVOS CIRCULANTES</t>
  </si>
  <si>
    <t>M.N. /00</t>
  </si>
  <si>
    <t>TOTAL ACTIVOS CIRCULANTES</t>
  </si>
  <si>
    <t xml:space="preserve">RESULTADO DEL EJERCICIO </t>
  </si>
  <si>
    <t>ROJAS ALVARADO LUIS ENRIQUE</t>
  </si>
  <si>
    <t>VENTAS</t>
  </si>
  <si>
    <t>M.N./00</t>
  </si>
  <si>
    <t>COSTO DE VENTAS</t>
  </si>
  <si>
    <t>UTILIDAD BRUTA</t>
  </si>
  <si>
    <t>GASTOS DE ADMINISTRACION</t>
  </si>
  <si>
    <t>GASTOS DE VENTA</t>
  </si>
  <si>
    <t>UTILIDAD DE OPERACIÒN</t>
  </si>
  <si>
    <t>UTILIDAD ANTES DE IMPUESTOS</t>
  </si>
  <si>
    <t>IMPUESTOS</t>
  </si>
  <si>
    <t>UTILIDAD DEL EJERCICIO</t>
  </si>
  <si>
    <t>IVA</t>
  </si>
  <si>
    <t>VENTAS NETAS</t>
  </si>
  <si>
    <t>INTERESES</t>
  </si>
  <si>
    <t>PRÉSTAMO</t>
  </si>
  <si>
    <t>EFECTIVO</t>
  </si>
  <si>
    <t xml:space="preserve">CUENTAS POR COBRAR </t>
  </si>
  <si>
    <t>ACTIVO FIJO</t>
  </si>
  <si>
    <t>DATOS</t>
  </si>
  <si>
    <t>PRECIO</t>
  </si>
  <si>
    <t>COSTO UNITARIO DE PRODUCCIÓN</t>
  </si>
  <si>
    <t>GASTOS DE ADMINISTRACIÓN</t>
  </si>
  <si>
    <t>PRESTAMO</t>
  </si>
  <si>
    <t>INTERES</t>
  </si>
  <si>
    <t>DE CONTADO</t>
  </si>
  <si>
    <t>A CRÉDITO</t>
  </si>
  <si>
    <t>VENTAS MES ANTERIOR</t>
  </si>
  <si>
    <t>INFRAESTRUCTURA</t>
  </si>
  <si>
    <t>VALOR DE RESCATE INFRAESTRUCTURA</t>
  </si>
  <si>
    <t>AÑOS DE VIDA</t>
  </si>
  <si>
    <t>INGRESOS</t>
  </si>
  <si>
    <t>EFECTIVO AL INICIO DEL PERIODO</t>
  </si>
  <si>
    <t>VENTAS DE CONTADO</t>
  </si>
  <si>
    <t>VENTAS 60% MES ANTERIOR</t>
  </si>
  <si>
    <t>TOTAL DE INGRESOS</t>
  </si>
  <si>
    <t>EGRESOS</t>
  </si>
  <si>
    <t>COSTOS DE PRODUCCIÓN</t>
  </si>
  <si>
    <t>GASTOS DEL PERIODO</t>
  </si>
  <si>
    <t>TOTAL DE EGRESOS</t>
  </si>
  <si>
    <t>FRAGANCIAS CHANNEL S.A. DE C.V.</t>
  </si>
  <si>
    <t>DEPRECIACIÓN</t>
  </si>
  <si>
    <t>ELABORÓ</t>
  </si>
  <si>
    <t>REVISÓ</t>
  </si>
  <si>
    <t>DEPERECIACIÓN</t>
  </si>
  <si>
    <t>BALANCE GENERAL</t>
  </si>
  <si>
    <t>RODRIGUEZ FLORES EDUARDO</t>
  </si>
  <si>
    <t>ROBLES SOSA PAULA GUADALUPE</t>
  </si>
  <si>
    <t>COSTO DEL ACTIVO</t>
  </si>
  <si>
    <t>VALOR RESIDUAL</t>
  </si>
  <si>
    <t>AÑOS DE VIDA UTIL</t>
  </si>
  <si>
    <t>ANUAL</t>
  </si>
  <si>
    <t>MENSUAL</t>
  </si>
  <si>
    <t>FLUJO NETO DE EFECTIVO</t>
  </si>
  <si>
    <t>CUENTAS POR COBRAR</t>
  </si>
  <si>
    <t>RENDIMIENTO SOBRE LOS ACTIVOS</t>
  </si>
  <si>
    <t>ACTIVOS TOTALES</t>
  </si>
  <si>
    <t>CAPITAL CONTABLE</t>
  </si>
  <si>
    <t>RAZON DE COBERTURA DE INTERESES</t>
  </si>
  <si>
    <t>MULTIPLICADOR DEL CAPITAL</t>
  </si>
  <si>
    <t>RAZON DE DEUDA AL CAPITAL</t>
  </si>
  <si>
    <t>RENDIMIENTO SOBRE EL CAPITAL</t>
  </si>
  <si>
    <t>ACTIVO TOTAL</t>
  </si>
  <si>
    <t>EBIT(1-T)</t>
  </si>
  <si>
    <t>MARGEN DE UTILIDAD EN OPERACIÓN</t>
  </si>
  <si>
    <t>ACTIVOS FIJOS</t>
  </si>
  <si>
    <t xml:space="preserve">VENTAS </t>
  </si>
  <si>
    <t>ROTACION DEL ACTIVO FIJO</t>
  </si>
  <si>
    <t>VENTAS DIARIAS</t>
  </si>
  <si>
    <t>PERIODO PROMEDIO DE COBRANZA</t>
  </si>
  <si>
    <t xml:space="preserve">PASIVO TOTAL </t>
  </si>
  <si>
    <t>ROTACION DE CUENTAS POR COBRAR</t>
  </si>
  <si>
    <t>PASIVO CIRCULANTE</t>
  </si>
  <si>
    <t xml:space="preserve">ACTIVO CIRCULANTE </t>
  </si>
  <si>
    <t>RAZON CIRCULANTE</t>
  </si>
  <si>
    <t>ACTIVO CIRCULANTE -INVENTARIOS</t>
  </si>
  <si>
    <t>RAZON RÁPIDA</t>
  </si>
  <si>
    <t>MEDICION</t>
  </si>
  <si>
    <t>FORMULA</t>
  </si>
  <si>
    <t>RAZON</t>
  </si>
  <si>
    <t>MIDE LA CAPACIDAD DE UNA EPRESA PARA CUBRIR SUS OBLIGACIONES FINANCIERAS DE CORTO PLAZO O EL NUMERO DE UNIDADES ONETARIAS DE ACTIVO CIRCULANTE QUE TIENELA EMRESA PARA PAGAR CADA UNIDAD MONETARIA DE PASIVO CIRCULANTE</t>
  </si>
  <si>
    <t>UTILIDAD NETA</t>
  </si>
  <si>
    <t>MIDE LAS UNIDADES MONETARIAS DE UTILIADAD QUE GENERA CADA UNIDAD MONETARIA QUE INVIERTEN LOS ACCIONISTAS EN LA EMPRESA, O EL PORCENTAJE DEL CAPITAL INVERTIDO QUE SE CONVIERTE EN UTILIDAD</t>
  </si>
  <si>
    <t>INDICA EL PORCENTAJE QUE REPRESENTAN LOS PASIVOS TOTALES SOBRE EL CAPITAL TOTAL, O EL NUMEROO DE UNIDADES MONETARIAS QUE SE ADEUDAN POR CADA UNIDAD MONETARIA QUE SE TIENE DE CAPITAL</t>
  </si>
  <si>
    <t>CAPITAL TOTAL</t>
  </si>
  <si>
    <t>INDICA EL PORCENTAJE QUE REPRESENTAN LOS ACTIVOS TOTALES SOBRE ELL CAPITAL, O EL NUMERO DE UNIDADES MONETARIAS DE ACTIVO QUE SE HAN FINANCIADO CON CADA UNIDAD MONETARIA DE CAPITAL</t>
  </si>
  <si>
    <t>ES UNA MEDIDA DE SOLVENCIA A LARGO PLAZO PORQUE INDICA EL NUMERO DE UNIDADES MONETARIAS QUE LA EMRPESA GENERA POR CADA UNIDAD MONETARIA QUE DEBE PAGAR DE INTERESES, ES DECIR MIDE LA CAPACIDAD DE UNA EMPRESA PARA SATISFACER SUS PAGOS ANUALES POR CONCEPTO DE INTERES</t>
  </si>
  <si>
    <t>UTILIDADES NETAS</t>
  </si>
  <si>
    <t>ES UNA MEDIDA DE PRODUCTIVIDAD DE LOS ACTIVOS Y NOS INDICA LAS UNIDADES MONETARIAS DE UTILIDAD QUE GENERA CADA UNIDAD MONETARIA INVERTIDA EN ACTIVO, O EL PORCENTAJE DE LA INVERCSIÓN EN ACTIVOS QUE SE CONVIERTE EN UTILIDAD</t>
  </si>
  <si>
    <t>ROTACION DE ACTIVOS TOTALES</t>
  </si>
  <si>
    <t>MIDE EL NUMERO DE VECES QUE SE UTILIZAN LOS ACTIVOS TOTALES PARA GENERAR VENTAS, O LAS UNIDADES MONETARIAS DE VENTA QUE GENERA CADA UNIDAD MONETARIA INVERTIDA EN ACTIVOS</t>
  </si>
  <si>
    <t>TASA DE INTERÉS</t>
  </si>
  <si>
    <t>¿Qué es el análisis Financiero?</t>
  </si>
  <si>
    <t>¿Cuál es su objetivo?</t>
  </si>
  <si>
    <t>El objetivo fundamental del análisis financiero es poder tomar decisiones adecuadas en el ámbito financiero de la empresa.</t>
  </si>
  <si>
    <t>¿Cuál es la información básica que se utiliza para el análisis financiero?</t>
  </si>
  <si>
    <t>Se utiliza la información contenida en los estados financieros de la empresa</t>
  </si>
  <si>
    <t>¿Qué características debe tener la informacion que se utiliza para el análisis financiero?</t>
  </si>
  <si>
    <t>Debe aportar información disedigna que reduzca el ámbito de las conjeturas y por tanto las dudas que plantean cuando se trata de decidir</t>
  </si>
  <si>
    <t>¿Qué forma deben tomar las decisiones que se adoptan con el análisis financiero?</t>
  </si>
  <si>
    <t xml:space="preserve">Se toman de forma sistemática y racional, minimizando el riesgo de errores </t>
  </si>
  <si>
    <t>¿A quiénes va dirigido el anáisis financiero?</t>
  </si>
  <si>
    <t>A quienes desempeñan la responsabilidad financiera de la empresa. Como lo es perspectiva interna que corresponde a os que dirigen la empresa para que puedan tomar una desición que corrigan desequilibrios etc. Así como la perspectiva externa que son los interesados en conocer la situación financiera de la empresa.</t>
  </si>
  <si>
    <t>Los 4 aspectos fundamentales sobre los cuales se debe anotar información en el análisis financiero son:</t>
  </si>
  <si>
    <t>Utilización de los activos: Nos mostrará que tan eficiente es la empresa en la administración y uso de activos para generar ventas</t>
  </si>
  <si>
    <t>Administración de deuda: Compara los fondos proporcionados por los propietarios de la empresa contra los financiamientos proporcionados por acreedores de la misma, mide la capacidad de a empresa para hacer frente a sus obligaciones financieras a largo plazo (vencimiento mayor a 1 año)</t>
  </si>
  <si>
    <t>Rentabilidad: Mide el rendimiento que genera los recursos invertidos en la empresa y evaluar conjuntamente la eficacia con que utilizan los activos, el grado de apalancamiento financiero y eficacia con la que opera el negocio.</t>
  </si>
  <si>
    <t>¿Qué son y para qué sirven las razones financieras?</t>
  </si>
  <si>
    <t>Es una herramienta que permite analizar y evaluar el comportamiento de una cifra contable. Son comparaciones númericas que uestran las relaciones que guardan entre si los estados financieros</t>
  </si>
  <si>
    <t>Se dividen en 5 categorías:</t>
  </si>
  <si>
    <t>1.- Razon de liquidez</t>
  </si>
  <si>
    <t>2.-Administración o utilizacion de activos</t>
  </si>
  <si>
    <t>Estas razones te permitirán medir que tan eficiente es la empresa en la administracion y uso de sus activos para generar ventas y puedes interpretarlas como medidas de rotación.</t>
  </si>
  <si>
    <t>Te van a proporcionar información sobre el grado de liquidez a corto plazo de una empresa. Mediante la relación que existe entre los activos circulantes y los pasivos circulantes, muestran a capacidad que tiene la empresa para hacer frente a sus obligaciones financieras de corto plazo, dentro de las más importantes tenemos las siguientes:</t>
  </si>
  <si>
    <t>3.-Razones de administración de deuda</t>
  </si>
  <si>
    <t>Con estas razones vas a poder medir el grado de apalancamiento financiero de la empresa, así como su capacidaad para haer frente a sus obligacones financieras a largo plazo</t>
  </si>
  <si>
    <t>4.-Razones de rentabilidad</t>
  </si>
  <si>
    <t>Este grupo de razones te permitirá medir el rendimiento que generan los recursos invertidos en la empresa y te permitirán evaluar conjuntamente la eficacia con que se utilizan los activos, el grado de apalacamiento financiero y eficacia con que se opera el negocio</t>
  </si>
  <si>
    <t>5.-Razones de calor de mercado</t>
  </si>
  <si>
    <t>Este grupo dte mostrará la relación que existe entre el precio de mercado de una acción, su valor en libros y la utilidad por acción, y son una medida de valor que los inversionistas le dan al desempeño de la empresa y al potencial de crecimiento futuro.</t>
  </si>
  <si>
    <t>ENERO-FEBRERO DEL 2016</t>
  </si>
  <si>
    <t>Activo Circulante</t>
  </si>
  <si>
    <t>Activo Fijo</t>
  </si>
  <si>
    <t>Total de Activos</t>
  </si>
  <si>
    <t>Pasivo a Corto Plazo</t>
  </si>
  <si>
    <t>Total Pasivo</t>
  </si>
  <si>
    <t>Capital</t>
  </si>
  <si>
    <t>Ventas</t>
  </si>
  <si>
    <t>Utilidad de Operación</t>
  </si>
  <si>
    <t>Intereses</t>
  </si>
  <si>
    <t>Utilidad del ejercicio</t>
  </si>
  <si>
    <t>Podemos definir el análisis financiero como el conjunto de técnicas utilizadas para diagnosticar la situación y perspectivas de la empresa.</t>
  </si>
  <si>
    <t>LAS RAZONES FINANCIERAS</t>
  </si>
  <si>
    <t>ANALISIS FINANCIERO</t>
  </si>
  <si>
    <t>CAPITAL CONTABLE A ACTIVOS TOTALES</t>
  </si>
  <si>
    <t>ESTA RAZON NOS MUESTRA QUE LA PARTICIPACIÓN DE LA INVERSIÓN DE LOS ACCIONISTAS EN EL TOTAL DE LOS ACTIVOS DE LA EMPRESA.</t>
  </si>
  <si>
    <t>MIDE EL TIEMPO PROMEDIO EN QUE SE COBRAN LAS VENTAS A CRÉDITO</t>
  </si>
  <si>
    <t>MIDE EL NÚMERO DE VECES QUE SE VENDE EL VALOR DE LA INVERSIÓN EN ACTIVO FIJO O LAS UM DE VENTA QUE GENERA CADA UM INVERTIDA EN ACTIVO FIJO.</t>
  </si>
  <si>
    <t>MIDE EL NÚMERO DE VECES QUE SE UTILIZAN LOS ACTIVOS TOTALES PARA GENERAR UTILIDAD EN OPERACIÓN O LAS UNIDADES MONETARIAS DE UTILIDAD EN OPERACIÓN QUE GENERA CADA UNIDAD MONETARIA EN ACTIVO.</t>
  </si>
  <si>
    <t>MIDE CUANTAS VECES AL AÑO SE COBRAN LAS CUENTAS PENDIENTES POR COBRAR Y SE VUELVE A PRESTAR DINERO.</t>
  </si>
  <si>
    <t>MIDE LA CAPACIDAD DE UNA EMPRESA PARA CUBRIR SUS OBLIGACIONES FINANCIERAS DE CORTO PLAZO UTILIZANDO SUS ACTIVOS LIQUIDOS SIN CONSIDERAR EL INVENTARIO, EL INVENTARIO ES EL MENOS LIQUIDO DE TOODS LOS ACTIVOS CIRCULANTES O EL NUMERO DE UNIDADES MONETARIAS DE ACTIVO CIRCULANTE QUE TIENE LA EMPRESA PARA PAGAR CADA UNIDAD MONETARIA DE PASIVO CIRCULANTE.</t>
  </si>
  <si>
    <t>RESULTADO</t>
  </si>
  <si>
    <t>CÁLCULO</t>
  </si>
  <si>
    <t>RESULTADOS</t>
  </si>
  <si>
    <t>Liquidez: Capacidad que tiene la empresa para hacer frente a sus obligaciones financieras de corto plazo (vencimiento menor a 1 año).</t>
  </si>
  <si>
    <t>ESTADO DE RESULTADOS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</si>
</sst>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quot;$&quot;* #,##0.00_-;_-&quot;$&quot;* &quot;-&quot;??_-;_-@_-"/>
    <numFmt numFmtId="164" formatCode="&quot;$&quot;#,##0"/>
    <numFmt numFmtId="165" formatCode="#,##0.00\ &quot;€&quot;;[Red]\-#,##0.00\ &quot;€&quot;"/>
    <numFmt numFmtId="166" formatCode="#,##0.00\ &quot;€&quot;"/>
    <numFmt numFmtId="167" formatCode="&quot;$&quot;#,##0.00"/>
    <numFmt numFmtId="168" formatCode="[$$-80A]#,##0.00;\-[$$-80A]#,##0.00"/>
    <numFmt numFmtId="169" formatCode="#,##0.0000\ &quot;€&quot;"/>
    <numFmt numFmtId="170" formatCode="0.000%"/>
    <numFmt numFmtId="171" formatCode="0.0000"/>
    <numFmt numFmtId="172" formatCode="0.000"/>
    <numFmt numFmtId="173" formatCode="0.0"/>
  </numFmts>
  <fonts count="37">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sz val="14"/>
      <color theme="3"/>
      <name val="Calibri"/>
      <family val="2"/>
      <scheme val="minor"/>
    </font>
    <font>
      <sz val="11"/>
      <color theme="3"/>
      <name val="Calibri"/>
      <family val="2"/>
      <scheme val="minor"/>
    </font>
    <font>
      <sz val="20"/>
      <color theme="3"/>
      <name val="Calibri"/>
      <family val="2"/>
      <scheme val="minor"/>
    </font>
    <font>
      <sz val="12"/>
      <color theme="6" tint="-0.499984740745262"/>
      <name val="Berlin Sans FB"/>
      <family val="2"/>
    </font>
    <font>
      <sz val="11"/>
      <color theme="1"/>
      <name val="Berlin Sans FB"/>
      <family val="2"/>
    </font>
    <font>
      <sz val="12"/>
      <color theme="1"/>
      <name val="Berlin Sans FB"/>
      <family val="2"/>
    </font>
    <font>
      <sz val="11"/>
      <name val="Berlin Sans FB"/>
      <family val="2"/>
    </font>
    <font>
      <sz val="12"/>
      <color rgb="FF333333"/>
      <name val="Berlin Sans FB"/>
      <family val="2"/>
    </font>
    <font>
      <sz val="11"/>
      <color theme="7" tint="-0.249977111117893"/>
      <name val="Calibri"/>
      <family val="2"/>
      <scheme val="minor"/>
    </font>
    <font>
      <sz val="9"/>
      <color theme="1"/>
      <name val="Didact Gothic"/>
    </font>
    <font>
      <sz val="24"/>
      <name val="AR ESSENCE"/>
    </font>
    <font>
      <sz val="24"/>
      <color theme="1"/>
      <name val="AR ESSENCE"/>
    </font>
    <font>
      <sz val="12"/>
      <color rgb="FF333333"/>
      <name val="Trebuchet MS"/>
      <family val="2"/>
    </font>
    <font>
      <b/>
      <sz val="9"/>
      <color theme="1"/>
      <name val="Trebuchet MS"/>
      <family val="2"/>
    </font>
    <font>
      <sz val="12"/>
      <color theme="1"/>
      <name val="Trebuchet MS"/>
      <family val="2"/>
    </font>
    <font>
      <sz val="11"/>
      <color theme="1"/>
      <name val="Trebuchet MS"/>
      <family val="2"/>
    </font>
    <font>
      <sz val="18"/>
      <color theme="1"/>
      <name val="AR ESSENCE"/>
    </font>
    <font>
      <sz val="22"/>
      <name val="AR ESSENCE"/>
    </font>
    <font>
      <sz val="22"/>
      <color theme="1"/>
      <name val="AR ESSENCE"/>
    </font>
    <font>
      <b/>
      <sz val="11"/>
      <color theme="1"/>
      <name val="Trebuchet MS"/>
      <family val="2"/>
    </font>
    <font>
      <b/>
      <sz val="18"/>
      <color theme="6" tint="-0.499984740745262"/>
      <name val="AR ESSENCE"/>
    </font>
    <font>
      <sz val="12"/>
      <color theme="6" tint="-0.499984740745262"/>
      <name val="Trebuchet MS"/>
      <family val="2"/>
    </font>
    <font>
      <sz val="14"/>
      <color rgb="FF333333"/>
      <name val="Trebuchet MS"/>
      <family val="2"/>
    </font>
    <font>
      <sz val="14"/>
      <color theme="1"/>
      <name val="Trebuchet MS"/>
      <family val="2"/>
    </font>
    <font>
      <sz val="14"/>
      <name val="Trebuchet MS"/>
      <family val="2"/>
    </font>
    <font>
      <sz val="16"/>
      <name val="Trebuchet MS"/>
      <family val="2"/>
    </font>
    <font>
      <sz val="16"/>
      <color theme="3"/>
      <name val="Trebuchet MS"/>
      <family val="2"/>
    </font>
    <font>
      <sz val="16"/>
      <color theme="1"/>
      <name val="Trebuchet MS"/>
      <family val="2"/>
    </font>
    <font>
      <outline/>
      <shadow/>
      <sz val="16"/>
      <name val="Trebuchet MS"/>
      <family val="2"/>
    </font>
    <font>
      <b/>
      <sz val="16"/>
      <color theme="3"/>
      <name val="Trebuchet MS"/>
      <family val="2"/>
    </font>
    <font>
      <sz val="18"/>
      <color theme="1"/>
      <name val="Trebuchet MS"/>
      <family val="2"/>
    </font>
    <font>
      <sz val="22"/>
      <color rgb="FF333333"/>
      <name val="AR ESSENCE"/>
    </font>
    <font>
      <u/>
      <sz val="11"/>
      <color theme="1"/>
      <name val="Calibri"/>
      <family val="2"/>
      <scheme val="minor"/>
    </font>
  </fonts>
  <fills count="18">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FF00"/>
        <bgColor indexed="64"/>
      </patternFill>
    </fill>
    <fill>
      <patternFill patternType="solid">
        <fgColor theme="7" tint="-0.249977111117893"/>
        <bgColor indexed="64"/>
      </patternFill>
    </fill>
    <fill>
      <patternFill patternType="solid">
        <fgColor theme="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CCFF"/>
        <bgColor indexed="64"/>
      </patternFill>
    </fill>
    <fill>
      <patternFill patternType="solid">
        <fgColor rgb="FF99FFCC"/>
        <bgColor indexed="64"/>
      </patternFill>
    </fill>
    <fill>
      <patternFill patternType="solid">
        <fgColor rgb="FFCC66FF"/>
        <bgColor indexed="64"/>
      </patternFill>
    </fill>
    <fill>
      <patternFill patternType="solid">
        <fgColor rgb="FFCC99FF"/>
        <bgColor indexed="64"/>
      </patternFill>
    </fill>
    <fill>
      <patternFill patternType="solid">
        <fgColor rgb="FFF973A3"/>
        <bgColor indexed="64"/>
      </patternFill>
    </fill>
  </fills>
  <borders count="93">
    <border>
      <left/>
      <right/>
      <top/>
      <bottom/>
      <diagonal/>
    </border>
    <border>
      <left/>
      <right/>
      <top/>
      <bottom style="thick">
        <color theme="4"/>
      </bottom>
      <diagonal/>
    </border>
    <border>
      <left/>
      <right/>
      <top style="thin">
        <color theme="6"/>
      </top>
      <bottom/>
      <diagonal/>
    </border>
    <border>
      <left/>
      <right/>
      <top style="thick">
        <color theme="3" tint="0.499984740745262"/>
      </top>
      <bottom/>
      <diagonal/>
    </border>
    <border>
      <left/>
      <right/>
      <top/>
      <bottom style="thin">
        <color indexed="64"/>
      </bottom>
      <diagonal/>
    </border>
    <border>
      <left/>
      <right/>
      <top/>
      <bottom style="thin">
        <color theme="6"/>
      </bottom>
      <diagonal/>
    </border>
    <border>
      <left/>
      <right/>
      <top style="medium">
        <color theme="4" tint="-0.499984740745262"/>
      </top>
      <bottom/>
      <diagonal/>
    </border>
    <border>
      <left/>
      <right/>
      <top style="thin">
        <color theme="6"/>
      </top>
      <bottom style="medium">
        <color theme="4"/>
      </bottom>
      <diagonal/>
    </border>
    <border>
      <left/>
      <right/>
      <top/>
      <bottom style="medium">
        <color theme="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thin">
        <color theme="6"/>
      </bottom>
      <diagonal/>
    </border>
    <border>
      <left/>
      <right style="double">
        <color auto="1"/>
      </right>
      <top/>
      <bottom style="thin">
        <color theme="6"/>
      </bottom>
      <diagonal/>
    </border>
    <border>
      <left style="double">
        <color auto="1"/>
      </left>
      <right/>
      <top style="thin">
        <color theme="6"/>
      </top>
      <bottom/>
      <diagonal/>
    </border>
    <border>
      <left/>
      <right style="double">
        <color auto="1"/>
      </right>
      <top style="thin">
        <color theme="6"/>
      </top>
      <bottom/>
      <diagonal/>
    </border>
    <border>
      <left style="double">
        <color auto="1"/>
      </left>
      <right/>
      <top style="thin">
        <color theme="6"/>
      </top>
      <bottom style="medium">
        <color theme="4"/>
      </bottom>
      <diagonal/>
    </border>
    <border>
      <left/>
      <right style="double">
        <color auto="1"/>
      </right>
      <top style="thin">
        <color theme="6"/>
      </top>
      <bottom style="medium">
        <color theme="4"/>
      </bottom>
      <diagonal/>
    </border>
    <border>
      <left style="double">
        <color auto="1"/>
      </left>
      <right/>
      <top/>
      <bottom style="medium">
        <color theme="4"/>
      </bottom>
      <diagonal/>
    </border>
    <border>
      <left/>
      <right style="double">
        <color auto="1"/>
      </right>
      <top/>
      <bottom style="medium">
        <color theme="4"/>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top style="medium">
        <color theme="4" tint="-0.499984740745262"/>
      </top>
      <bottom/>
      <diagonal/>
    </border>
    <border>
      <left/>
      <right style="double">
        <color auto="1"/>
      </right>
      <top style="medium">
        <color theme="4" tint="-0.499984740745262"/>
      </top>
      <bottom/>
      <diagonal/>
    </border>
    <border>
      <left style="double">
        <color auto="1"/>
      </left>
      <right/>
      <top/>
      <bottom style="thin">
        <color indexed="64"/>
      </bottom>
      <diagonal/>
    </border>
    <border>
      <left/>
      <right style="double">
        <color auto="1"/>
      </right>
      <top/>
      <bottom style="thin">
        <color indexed="64"/>
      </bottom>
      <diagonal/>
    </border>
    <border>
      <left style="double">
        <color auto="1"/>
      </left>
      <right/>
      <top/>
      <bottom style="thick">
        <color theme="4"/>
      </bottom>
      <diagonal/>
    </border>
    <border>
      <left/>
      <right style="double">
        <color auto="1"/>
      </right>
      <top/>
      <bottom style="thick">
        <color theme="4"/>
      </bottom>
      <diagonal/>
    </border>
    <border>
      <left/>
      <right style="double">
        <color auto="1"/>
      </right>
      <top style="thick">
        <color theme="3" tint="0.499984740745262"/>
      </top>
      <bottom/>
      <diagonal/>
    </border>
    <border>
      <left style="double">
        <color auto="1"/>
      </left>
      <right/>
      <top style="thick">
        <color theme="3" tint="0.499984740745262"/>
      </top>
      <bottom style="double">
        <color auto="1"/>
      </bottom>
      <diagonal/>
    </border>
    <border>
      <left/>
      <right/>
      <top style="thick">
        <color theme="3" tint="0.499984740745262"/>
      </top>
      <bottom style="double">
        <color auto="1"/>
      </bottom>
      <diagonal/>
    </border>
    <border>
      <left/>
      <right style="double">
        <color auto="1"/>
      </right>
      <top style="thick">
        <color theme="3" tint="0.499984740745262"/>
      </top>
      <bottom style="double">
        <color auto="1"/>
      </bottom>
      <diagonal/>
    </border>
    <border>
      <left style="double">
        <color auto="1"/>
      </left>
      <right/>
      <top style="medium">
        <color theme="4" tint="-0.499984740745262"/>
      </top>
      <bottom style="double">
        <color auto="1"/>
      </bottom>
      <diagonal/>
    </border>
    <border>
      <left/>
      <right style="double">
        <color auto="1"/>
      </right>
      <top style="medium">
        <color theme="4" tint="-0.499984740745262"/>
      </top>
      <bottom style="double">
        <color auto="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theme="7" tint="0.59999389629810485"/>
      </left>
      <right style="medium">
        <color theme="7" tint="0.59999389629810485"/>
      </right>
      <top style="medium">
        <color theme="7" tint="0.59999389629810485"/>
      </top>
      <bottom style="medium">
        <color theme="7" tint="0.59999389629810485"/>
      </bottom>
      <diagonal/>
    </border>
    <border>
      <left style="thick">
        <color theme="7"/>
      </left>
      <right style="medium">
        <color theme="7" tint="0.59999389629810485"/>
      </right>
      <top style="thick">
        <color theme="7"/>
      </top>
      <bottom style="medium">
        <color theme="7" tint="0.59999389629810485"/>
      </bottom>
      <diagonal/>
    </border>
    <border>
      <left style="medium">
        <color theme="7" tint="0.59999389629810485"/>
      </left>
      <right style="medium">
        <color theme="7" tint="0.59999389629810485"/>
      </right>
      <top style="thick">
        <color theme="7"/>
      </top>
      <bottom style="medium">
        <color theme="7" tint="0.59999389629810485"/>
      </bottom>
      <diagonal/>
    </border>
    <border>
      <left style="medium">
        <color theme="7" tint="0.59999389629810485"/>
      </left>
      <right style="thick">
        <color theme="7"/>
      </right>
      <top style="thick">
        <color theme="7"/>
      </top>
      <bottom style="medium">
        <color theme="7" tint="0.59999389629810485"/>
      </bottom>
      <diagonal/>
    </border>
    <border>
      <left style="thick">
        <color theme="7"/>
      </left>
      <right style="medium">
        <color theme="7" tint="0.59999389629810485"/>
      </right>
      <top style="medium">
        <color theme="7" tint="0.59999389629810485"/>
      </top>
      <bottom style="medium">
        <color theme="7" tint="0.59999389629810485"/>
      </bottom>
      <diagonal/>
    </border>
    <border>
      <left style="medium">
        <color theme="7" tint="0.59999389629810485"/>
      </left>
      <right style="thick">
        <color theme="7"/>
      </right>
      <top style="medium">
        <color theme="7" tint="0.59999389629810485"/>
      </top>
      <bottom style="medium">
        <color theme="7" tint="0.59999389629810485"/>
      </bottom>
      <diagonal/>
    </border>
    <border>
      <left style="thick">
        <color theme="7"/>
      </left>
      <right style="medium">
        <color theme="7" tint="0.59999389629810485"/>
      </right>
      <top style="medium">
        <color theme="7" tint="0.59999389629810485"/>
      </top>
      <bottom style="thick">
        <color theme="7"/>
      </bottom>
      <diagonal/>
    </border>
    <border>
      <left style="medium">
        <color theme="7" tint="0.59999389629810485"/>
      </left>
      <right style="medium">
        <color theme="7" tint="0.59999389629810485"/>
      </right>
      <top style="medium">
        <color theme="7" tint="0.59999389629810485"/>
      </top>
      <bottom style="thick">
        <color theme="7"/>
      </bottom>
      <diagonal/>
    </border>
    <border>
      <left style="medium">
        <color theme="7" tint="0.59999389629810485"/>
      </left>
      <right style="thick">
        <color theme="7"/>
      </right>
      <top style="medium">
        <color theme="7" tint="0.59999389629810485"/>
      </top>
      <bottom style="thick">
        <color theme="7"/>
      </bottom>
      <diagonal/>
    </border>
    <border>
      <left/>
      <right/>
      <top style="thick">
        <color theme="7"/>
      </top>
      <bottom style="medium">
        <color theme="7" tint="0.59999389629810485"/>
      </bottom>
      <diagonal/>
    </border>
    <border>
      <left/>
      <right style="thick">
        <color theme="7"/>
      </right>
      <top style="thick">
        <color theme="7"/>
      </top>
      <bottom style="medium">
        <color theme="7" tint="0.59999389629810485"/>
      </bottom>
      <diagonal/>
    </border>
    <border>
      <left style="thick">
        <color theme="7"/>
      </left>
      <right/>
      <top style="thick">
        <color theme="7"/>
      </top>
      <bottom style="medium">
        <color theme="7" tint="0.59999389629810485"/>
      </bottom>
      <diagonal/>
    </border>
    <border>
      <left style="thick">
        <color theme="8" tint="-0.249977111117893"/>
      </left>
      <right style="thin">
        <color indexed="64"/>
      </right>
      <top style="thick">
        <color theme="8" tint="-0.249977111117893"/>
      </top>
      <bottom style="thin">
        <color indexed="64"/>
      </bottom>
      <diagonal/>
    </border>
    <border>
      <left style="thin">
        <color indexed="64"/>
      </left>
      <right style="thin">
        <color indexed="64"/>
      </right>
      <top style="thick">
        <color theme="8" tint="-0.249977111117893"/>
      </top>
      <bottom style="medium">
        <color indexed="64"/>
      </bottom>
      <diagonal/>
    </border>
    <border>
      <left style="thin">
        <color indexed="64"/>
      </left>
      <right style="thin">
        <color indexed="64"/>
      </right>
      <top style="thick">
        <color theme="8" tint="-0.249977111117893"/>
      </top>
      <bottom/>
      <diagonal/>
    </border>
    <border>
      <left style="thin">
        <color indexed="64"/>
      </left>
      <right/>
      <top style="thick">
        <color theme="8" tint="-0.249977111117893"/>
      </top>
      <bottom/>
      <diagonal/>
    </border>
    <border>
      <left/>
      <right style="thick">
        <color theme="8" tint="-0.249977111117893"/>
      </right>
      <top style="thick">
        <color theme="8" tint="-0.249977111117893"/>
      </top>
      <bottom/>
      <diagonal/>
    </border>
    <border>
      <left style="thick">
        <color theme="8" tint="-0.249977111117893"/>
      </left>
      <right style="thin">
        <color indexed="64"/>
      </right>
      <top style="thin">
        <color indexed="64"/>
      </top>
      <bottom style="thin">
        <color indexed="64"/>
      </bottom>
      <diagonal/>
    </border>
    <border>
      <left/>
      <right style="thick">
        <color theme="8" tint="-0.249977111117893"/>
      </right>
      <top/>
      <bottom style="thin">
        <color indexed="64"/>
      </bottom>
      <diagonal/>
    </border>
    <border>
      <left/>
      <right style="thick">
        <color theme="8" tint="-0.249977111117893"/>
      </right>
      <top style="thin">
        <color indexed="64"/>
      </top>
      <bottom/>
      <diagonal/>
    </border>
    <border>
      <left style="thick">
        <color theme="8" tint="-0.249977111117893"/>
      </left>
      <right style="thin">
        <color indexed="64"/>
      </right>
      <top style="thin">
        <color indexed="64"/>
      </top>
      <bottom style="thick">
        <color theme="8" tint="-0.249977111117893"/>
      </bottom>
      <diagonal/>
    </border>
    <border>
      <left style="thin">
        <color indexed="64"/>
      </left>
      <right style="thin">
        <color indexed="64"/>
      </right>
      <top/>
      <bottom style="thick">
        <color theme="8" tint="-0.249977111117893"/>
      </bottom>
      <diagonal/>
    </border>
    <border>
      <left style="thin">
        <color indexed="64"/>
      </left>
      <right/>
      <top/>
      <bottom style="thick">
        <color theme="8" tint="-0.249977111117893"/>
      </bottom>
      <diagonal/>
    </border>
    <border>
      <left/>
      <right style="thick">
        <color theme="8" tint="-0.249977111117893"/>
      </right>
      <top/>
      <bottom style="thick">
        <color theme="8" tint="-0.249977111117893"/>
      </bottom>
      <diagonal/>
    </border>
    <border>
      <left style="thin">
        <color indexed="64"/>
      </left>
      <right/>
      <top style="thick">
        <color theme="8" tint="-0.249977111117893"/>
      </top>
      <bottom style="thin">
        <color indexed="64"/>
      </bottom>
      <diagonal/>
    </border>
    <border>
      <left/>
      <right style="thick">
        <color theme="8" tint="-0.249977111117893"/>
      </right>
      <top style="thick">
        <color theme="8" tint="-0.249977111117893"/>
      </top>
      <bottom style="thin">
        <color indexed="64"/>
      </bottom>
      <diagonal/>
    </border>
    <border>
      <left style="thick">
        <color theme="8" tint="-0.249977111117893"/>
      </left>
      <right/>
      <top style="thin">
        <color indexed="64"/>
      </top>
      <bottom/>
      <diagonal/>
    </border>
    <border>
      <left style="thin">
        <color indexed="64"/>
      </left>
      <right style="thick">
        <color theme="8" tint="-0.249977111117893"/>
      </right>
      <top style="thin">
        <color indexed="64"/>
      </top>
      <bottom style="thin">
        <color indexed="64"/>
      </bottom>
      <diagonal/>
    </border>
    <border>
      <left style="thick">
        <color theme="8" tint="-0.249977111117893"/>
      </left>
      <right/>
      <top/>
      <bottom style="thin">
        <color indexed="64"/>
      </bottom>
      <diagonal/>
    </border>
    <border>
      <left style="thick">
        <color theme="8" tint="-0.249977111117893"/>
      </left>
      <right style="thin">
        <color indexed="64"/>
      </right>
      <top style="thin">
        <color indexed="64"/>
      </top>
      <bottom/>
      <diagonal/>
    </border>
    <border>
      <left style="thick">
        <color theme="8" tint="-0.249977111117893"/>
      </left>
      <right style="thin">
        <color indexed="64"/>
      </right>
      <top/>
      <bottom style="thin">
        <color indexed="64"/>
      </bottom>
      <diagonal/>
    </border>
    <border>
      <left style="thick">
        <color rgb="FFF973A3"/>
      </left>
      <right/>
      <top style="thick">
        <color rgb="FFF973A3"/>
      </top>
      <bottom style="medium">
        <color indexed="64"/>
      </bottom>
      <diagonal/>
    </border>
    <border>
      <left/>
      <right style="thick">
        <color rgb="FFF973A3"/>
      </right>
      <top style="thick">
        <color rgb="FFF973A3"/>
      </top>
      <bottom style="medium">
        <color indexed="64"/>
      </bottom>
      <diagonal/>
    </border>
    <border>
      <left style="thick">
        <color rgb="FFF973A3"/>
      </left>
      <right style="thin">
        <color indexed="64"/>
      </right>
      <top style="medium">
        <color indexed="64"/>
      </top>
      <bottom style="thin">
        <color indexed="64"/>
      </bottom>
      <diagonal/>
    </border>
    <border>
      <left style="thin">
        <color indexed="64"/>
      </left>
      <right style="thick">
        <color rgb="FFF973A3"/>
      </right>
      <top style="medium">
        <color indexed="64"/>
      </top>
      <bottom style="thin">
        <color indexed="64"/>
      </bottom>
      <diagonal/>
    </border>
    <border>
      <left style="thick">
        <color rgb="FFF973A3"/>
      </left>
      <right style="thin">
        <color indexed="64"/>
      </right>
      <top style="thin">
        <color indexed="64"/>
      </top>
      <bottom style="thin">
        <color indexed="64"/>
      </bottom>
      <diagonal/>
    </border>
    <border>
      <left style="thin">
        <color indexed="64"/>
      </left>
      <right style="thick">
        <color rgb="FFF973A3"/>
      </right>
      <top style="thin">
        <color indexed="64"/>
      </top>
      <bottom style="thin">
        <color indexed="64"/>
      </bottom>
      <diagonal/>
    </border>
    <border>
      <left style="thick">
        <color rgb="FFF973A3"/>
      </left>
      <right style="thin">
        <color indexed="64"/>
      </right>
      <top style="thin">
        <color indexed="64"/>
      </top>
      <bottom style="thick">
        <color rgb="FFF973A3"/>
      </bottom>
      <diagonal/>
    </border>
    <border>
      <left style="thin">
        <color indexed="64"/>
      </left>
      <right style="thick">
        <color rgb="FFF973A3"/>
      </right>
      <top style="thin">
        <color indexed="64"/>
      </top>
      <bottom style="thick">
        <color rgb="FFF973A3"/>
      </bottom>
      <diagonal/>
    </border>
    <border>
      <left style="thick">
        <color rgb="FFF973A3"/>
      </left>
      <right style="thin">
        <color indexed="64"/>
      </right>
      <top style="thick">
        <color rgb="FFF973A3"/>
      </top>
      <bottom style="thin">
        <color indexed="64"/>
      </bottom>
      <diagonal/>
    </border>
    <border>
      <left style="thin">
        <color indexed="64"/>
      </left>
      <right style="thick">
        <color rgb="FFF973A3"/>
      </right>
      <top style="thick">
        <color rgb="FFF973A3"/>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4" fontId="1" fillId="0" borderId="0" applyFont="0" applyFill="0" applyBorder="0" applyAlignment="0" applyProtection="0"/>
    <xf numFmtId="0" fontId="3" fillId="0" borderId="0">
      <alignment vertical="center"/>
    </xf>
    <xf numFmtId="0" fontId="4" fillId="0" borderId="0" applyNumberFormat="0" applyFill="0" applyBorder="0" applyProtection="0">
      <alignment vertical="center"/>
    </xf>
    <xf numFmtId="44" fontId="3" fillId="0" borderId="0" applyFont="0" applyFill="0" applyBorder="0" applyAlignment="0" applyProtection="0"/>
    <xf numFmtId="0" fontId="5" fillId="0" borderId="0" applyNumberFormat="0" applyFill="0" applyProtection="0">
      <alignment vertical="center"/>
    </xf>
    <xf numFmtId="0" fontId="6" fillId="0" borderId="0" applyNumberFormat="0" applyFill="0" applyBorder="0" applyProtection="0">
      <alignment vertical="center"/>
    </xf>
    <xf numFmtId="9" fontId="1" fillId="0" borderId="0" applyFont="0" applyFill="0" applyBorder="0" applyAlignment="0" applyProtection="0"/>
  </cellStyleXfs>
  <cellXfs count="292">
    <xf numFmtId="0" fontId="0" fillId="0" borderId="0" xfId="0"/>
    <xf numFmtId="0" fontId="0" fillId="3" borderId="0" xfId="0" applyFill="1"/>
    <xf numFmtId="0" fontId="0" fillId="3" borderId="0" xfId="0" applyNumberFormat="1" applyFill="1"/>
    <xf numFmtId="0" fontId="0" fillId="0" borderId="0" xfId="0" applyFill="1"/>
    <xf numFmtId="0" fontId="12" fillId="7" borderId="0" xfId="0" applyFont="1" applyFill="1"/>
    <xf numFmtId="0" fontId="0" fillId="9" borderId="0" xfId="0" applyFill="1"/>
    <xf numFmtId="0" fontId="0" fillId="10" borderId="0" xfId="0" applyFill="1"/>
    <xf numFmtId="0" fontId="0" fillId="10" borderId="0" xfId="0" applyFill="1" applyBorder="1" applyAlignment="1">
      <alignment vertical="center" wrapText="1"/>
    </xf>
    <xf numFmtId="0" fontId="0" fillId="13" borderId="0" xfId="0" applyFill="1"/>
    <xf numFmtId="0" fontId="0" fillId="13" borderId="0" xfId="0" applyNumberFormat="1" applyFill="1"/>
    <xf numFmtId="0" fontId="0" fillId="11" borderId="0" xfId="0" applyFill="1"/>
    <xf numFmtId="0" fontId="0" fillId="11" borderId="0" xfId="0" applyFont="1" applyFill="1"/>
    <xf numFmtId="0" fontId="7" fillId="2" borderId="83" xfId="0" applyFont="1" applyFill="1" applyBorder="1"/>
    <xf numFmtId="0" fontId="7" fillId="2" borderId="84" xfId="0" applyFont="1" applyFill="1" applyBorder="1"/>
    <xf numFmtId="0" fontId="0" fillId="14" borderId="0" xfId="0" applyFill="1"/>
    <xf numFmtId="0" fontId="13" fillId="14" borderId="0" xfId="0" applyFont="1" applyFill="1" applyAlignment="1">
      <alignment horizontal="left" vertical="center"/>
    </xf>
    <xf numFmtId="0" fontId="0" fillId="16" borderId="0" xfId="0" applyFill="1"/>
    <xf numFmtId="0" fontId="0" fillId="16" borderId="0" xfId="0" applyNumberFormat="1" applyFill="1"/>
    <xf numFmtId="0" fontId="2" fillId="16" borderId="0" xfId="0" applyFont="1" applyFill="1"/>
    <xf numFmtId="0" fontId="0" fillId="16" borderId="0" xfId="0" applyNumberFormat="1" applyFill="1" applyBorder="1" applyAlignment="1">
      <alignment horizontal="center"/>
    </xf>
    <xf numFmtId="0" fontId="9" fillId="16" borderId="0" xfId="0" applyNumberFormat="1" applyFont="1" applyFill="1" applyAlignment="1">
      <alignment vertical="center"/>
    </xf>
    <xf numFmtId="0" fontId="11" fillId="16" borderId="0" xfId="2" applyNumberFormat="1" applyFont="1" applyFill="1" applyAlignment="1">
      <alignment vertical="center" wrapText="1"/>
    </xf>
    <xf numFmtId="0" fontId="9" fillId="16" borderId="0" xfId="0" applyNumberFormat="1" applyFont="1" applyFill="1" applyAlignment="1"/>
    <xf numFmtId="0" fontId="8" fillId="16" borderId="0" xfId="0" applyNumberFormat="1" applyFont="1" applyFill="1"/>
    <xf numFmtId="0" fontId="10" fillId="16" borderId="0" xfId="2" applyNumberFormat="1" applyFont="1" applyFill="1" applyAlignment="1">
      <alignment vertical="center"/>
    </xf>
    <xf numFmtId="0" fontId="2" fillId="16" borderId="0" xfId="0" applyNumberFormat="1" applyFont="1" applyFill="1" applyBorder="1" applyAlignment="1">
      <alignment horizontal="left"/>
    </xf>
    <xf numFmtId="0" fontId="0" fillId="16" borderId="0" xfId="0" applyFill="1" applyAlignment="1">
      <alignment wrapText="1"/>
    </xf>
    <xf numFmtId="0" fontId="0" fillId="7" borderId="0" xfId="0" applyFill="1"/>
    <xf numFmtId="0" fontId="14" fillId="8" borderId="0" xfId="0" applyFont="1" applyFill="1" applyAlignment="1">
      <alignment horizontal="center" vertical="center"/>
    </xf>
    <xf numFmtId="0" fontId="15" fillId="8" borderId="0" xfId="0" applyFont="1" applyFill="1" applyAlignment="1">
      <alignment horizontal="center" vertical="center"/>
    </xf>
    <xf numFmtId="0" fontId="16" fillId="14" borderId="87" xfId="0" applyFont="1" applyFill="1" applyBorder="1" applyAlignment="1">
      <alignment horizontal="center" vertical="center" wrapText="1"/>
    </xf>
    <xf numFmtId="0" fontId="16" fillId="14" borderId="0" xfId="0" applyFont="1" applyFill="1" applyBorder="1" applyAlignment="1">
      <alignment horizontal="center" vertical="center" wrapText="1"/>
    </xf>
    <xf numFmtId="0" fontId="16" fillId="14" borderId="88" xfId="0" applyFont="1" applyFill="1" applyBorder="1" applyAlignment="1">
      <alignment horizontal="center" vertical="center" wrapText="1"/>
    </xf>
    <xf numFmtId="0" fontId="16" fillId="14" borderId="37" xfId="0" applyFont="1" applyFill="1" applyBorder="1" applyAlignment="1">
      <alignment horizontal="center" vertical="center" wrapText="1"/>
    </xf>
    <xf numFmtId="0" fontId="16" fillId="14" borderId="4" xfId="0" applyFont="1" applyFill="1" applyBorder="1" applyAlignment="1">
      <alignment horizontal="center" vertical="center" wrapText="1"/>
    </xf>
    <xf numFmtId="0" fontId="16" fillId="14" borderId="89" xfId="0" applyFont="1" applyFill="1" applyBorder="1" applyAlignment="1">
      <alignment horizontal="center" vertical="center" wrapText="1"/>
    </xf>
    <xf numFmtId="0" fontId="17" fillId="2" borderId="40" xfId="0" applyFont="1" applyFill="1" applyBorder="1" applyAlignment="1">
      <alignment horizontal="center" vertical="center"/>
    </xf>
    <xf numFmtId="0" fontId="17" fillId="2" borderId="85" xfId="0" applyFont="1" applyFill="1" applyBorder="1" applyAlignment="1">
      <alignment horizontal="center" vertical="center"/>
    </xf>
    <xf numFmtId="0" fontId="17" fillId="2" borderId="86" xfId="0" applyFont="1" applyFill="1" applyBorder="1" applyAlignment="1">
      <alignment horizontal="center" vertical="center"/>
    </xf>
    <xf numFmtId="0" fontId="18" fillId="14" borderId="87" xfId="0" applyFont="1" applyFill="1" applyBorder="1" applyAlignment="1">
      <alignment horizontal="center" vertical="center" wrapText="1"/>
    </xf>
    <xf numFmtId="0" fontId="18" fillId="14" borderId="0" xfId="0" applyFont="1" applyFill="1" applyBorder="1" applyAlignment="1">
      <alignment horizontal="center" vertical="center" wrapText="1"/>
    </xf>
    <xf numFmtId="0" fontId="18" fillId="14" borderId="88" xfId="0" applyFont="1" applyFill="1" applyBorder="1" applyAlignment="1">
      <alignment horizontal="center" vertical="center" wrapText="1"/>
    </xf>
    <xf numFmtId="0" fontId="18" fillId="14" borderId="37" xfId="0" applyFont="1" applyFill="1" applyBorder="1" applyAlignment="1">
      <alignment horizontal="center" vertical="center" wrapText="1"/>
    </xf>
    <xf numFmtId="0" fontId="18" fillId="14" borderId="4" xfId="0" applyFont="1" applyFill="1" applyBorder="1" applyAlignment="1">
      <alignment horizontal="center" vertical="center" wrapText="1"/>
    </xf>
    <xf numFmtId="0" fontId="18" fillId="14" borderId="89" xfId="0" applyFont="1" applyFill="1" applyBorder="1" applyAlignment="1">
      <alignment horizontal="center" vertical="center" wrapText="1"/>
    </xf>
    <xf numFmtId="0" fontId="17" fillId="2" borderId="40" xfId="0" applyFont="1" applyFill="1" applyBorder="1" applyAlignment="1">
      <alignment horizontal="center" vertical="center" wrapText="1"/>
    </xf>
    <xf numFmtId="0" fontId="17" fillId="2" borderId="85" xfId="0" applyFont="1" applyFill="1" applyBorder="1" applyAlignment="1">
      <alignment horizontal="center" vertical="center" wrapText="1"/>
    </xf>
    <xf numFmtId="0" fontId="17" fillId="2" borderId="86" xfId="0" applyFont="1" applyFill="1" applyBorder="1" applyAlignment="1">
      <alignment horizontal="center" vertical="center" wrapText="1"/>
    </xf>
    <xf numFmtId="0" fontId="17" fillId="2" borderId="87"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88" xfId="0" applyFont="1" applyFill="1" applyBorder="1" applyAlignment="1">
      <alignment horizontal="center" vertical="center" wrapText="1"/>
    </xf>
    <xf numFmtId="0" fontId="17" fillId="2" borderId="87" xfId="0" applyFont="1" applyFill="1" applyBorder="1" applyAlignment="1">
      <alignment horizontal="center" vertical="center"/>
    </xf>
    <xf numFmtId="0" fontId="17" fillId="2" borderId="0" xfId="0" applyFont="1" applyFill="1" applyBorder="1" applyAlignment="1">
      <alignment horizontal="center" vertical="center"/>
    </xf>
    <xf numFmtId="0" fontId="17" fillId="2" borderId="88" xfId="0" applyFont="1" applyFill="1" applyBorder="1" applyAlignment="1">
      <alignment horizontal="center" vertical="center"/>
    </xf>
    <xf numFmtId="0" fontId="19" fillId="14" borderId="87" xfId="0" applyFont="1" applyFill="1" applyBorder="1" applyAlignment="1">
      <alignment horizontal="center" vertical="center" wrapText="1"/>
    </xf>
    <xf numFmtId="0" fontId="19" fillId="14" borderId="0" xfId="0" applyFont="1" applyFill="1" applyBorder="1" applyAlignment="1">
      <alignment horizontal="center" vertical="center" wrapText="1"/>
    </xf>
    <xf numFmtId="0" fontId="19" fillId="14" borderId="88" xfId="0" applyFont="1" applyFill="1" applyBorder="1" applyAlignment="1">
      <alignment horizontal="center" vertical="center" wrapText="1"/>
    </xf>
    <xf numFmtId="0" fontId="19" fillId="14" borderId="37" xfId="0" applyFont="1" applyFill="1" applyBorder="1" applyAlignment="1">
      <alignment horizontal="center" vertical="center" wrapText="1"/>
    </xf>
    <xf numFmtId="0" fontId="19" fillId="14" borderId="4" xfId="0" applyFont="1" applyFill="1" applyBorder="1" applyAlignment="1">
      <alignment horizontal="center" vertical="center" wrapText="1"/>
    </xf>
    <xf numFmtId="0" fontId="19" fillId="14" borderId="89" xfId="0" applyFont="1" applyFill="1" applyBorder="1" applyAlignment="1">
      <alignment horizontal="center" vertical="center" wrapText="1"/>
    </xf>
    <xf numFmtId="0" fontId="18" fillId="14" borderId="40" xfId="0" applyFont="1" applyFill="1" applyBorder="1" applyAlignment="1">
      <alignment horizontal="center" vertical="center" wrapText="1"/>
    </xf>
    <xf numFmtId="0" fontId="18" fillId="14" borderId="85" xfId="0" applyFont="1" applyFill="1" applyBorder="1" applyAlignment="1">
      <alignment horizontal="center" vertical="center" wrapText="1"/>
    </xf>
    <xf numFmtId="0" fontId="18" fillId="14" borderId="86" xfId="0" applyFont="1" applyFill="1" applyBorder="1" applyAlignment="1">
      <alignment horizontal="center" vertical="center" wrapText="1"/>
    </xf>
    <xf numFmtId="0" fontId="18" fillId="14" borderId="40" xfId="0" applyFont="1" applyFill="1" applyBorder="1" applyAlignment="1">
      <alignment horizontal="center" vertical="center"/>
    </xf>
    <xf numFmtId="0" fontId="18" fillId="14" borderId="85" xfId="0" applyFont="1" applyFill="1" applyBorder="1" applyAlignment="1">
      <alignment horizontal="center" vertical="center"/>
    </xf>
    <xf numFmtId="0" fontId="18" fillId="14" borderId="85" xfId="0" applyFont="1" applyFill="1" applyBorder="1" applyAlignment="1">
      <alignment horizontal="center" vertical="center" wrapText="1"/>
    </xf>
    <xf numFmtId="0" fontId="18" fillId="14" borderId="86" xfId="0" applyFont="1" applyFill="1" applyBorder="1" applyAlignment="1">
      <alignment horizontal="center" vertical="center" wrapText="1"/>
    </xf>
    <xf numFmtId="0" fontId="21" fillId="15" borderId="90" xfId="0" applyFont="1" applyFill="1" applyBorder="1" applyAlignment="1">
      <alignment horizontal="center" vertical="center"/>
    </xf>
    <xf numFmtId="0" fontId="22" fillId="15" borderId="91" xfId="0" applyFont="1" applyFill="1" applyBorder="1" applyAlignment="1">
      <alignment horizontal="center" vertical="center"/>
    </xf>
    <xf numFmtId="0" fontId="22" fillId="15" borderId="92" xfId="0" applyFont="1" applyFill="1" applyBorder="1" applyAlignment="1">
      <alignment horizontal="center" vertical="center"/>
    </xf>
    <xf numFmtId="0" fontId="23" fillId="16" borderId="38" xfId="0" applyFont="1" applyFill="1" applyBorder="1" applyAlignment="1">
      <alignment vertical="center" wrapText="1"/>
    </xf>
    <xf numFmtId="0" fontId="23" fillId="16" borderId="90" xfId="0" applyFont="1" applyFill="1" applyBorder="1" applyAlignment="1">
      <alignment horizontal="center" vertical="center"/>
    </xf>
    <xf numFmtId="0" fontId="23" fillId="16" borderId="91" xfId="0" applyFont="1" applyFill="1" applyBorder="1" applyAlignment="1">
      <alignment horizontal="center" vertical="center"/>
    </xf>
    <xf numFmtId="0" fontId="23" fillId="16" borderId="92" xfId="0" applyFont="1" applyFill="1" applyBorder="1" applyAlignment="1">
      <alignment horizontal="center" vertical="center"/>
    </xf>
    <xf numFmtId="0" fontId="19" fillId="14" borderId="40" xfId="0" applyFont="1" applyFill="1" applyBorder="1" applyAlignment="1">
      <alignment horizontal="center" vertical="center" wrapText="1"/>
    </xf>
    <xf numFmtId="0" fontId="19" fillId="14" borderId="85" xfId="0" applyFont="1" applyFill="1" applyBorder="1" applyAlignment="1">
      <alignment horizontal="center" vertical="center" wrapText="1"/>
    </xf>
    <xf numFmtId="0" fontId="19" fillId="14" borderId="86" xfId="0" applyFont="1" applyFill="1" applyBorder="1" applyAlignment="1">
      <alignment horizontal="center" vertical="center" wrapText="1"/>
    </xf>
    <xf numFmtId="0" fontId="19" fillId="14" borderId="0" xfId="0" applyFont="1" applyFill="1" applyAlignment="1">
      <alignment horizontal="left" vertical="center"/>
    </xf>
    <xf numFmtId="44" fontId="24" fillId="5" borderId="75" xfId="1" applyFont="1" applyFill="1" applyBorder="1" applyAlignment="1">
      <alignment horizontal="center"/>
    </xf>
    <xf numFmtId="44" fontId="24" fillId="5" borderId="76" xfId="1" applyFont="1" applyFill="1" applyBorder="1" applyAlignment="1">
      <alignment horizontal="center"/>
    </xf>
    <xf numFmtId="0" fontId="25" fillId="5" borderId="77" xfId="0" applyFont="1" applyFill="1" applyBorder="1"/>
    <xf numFmtId="0" fontId="25" fillId="5" borderId="78" xfId="0" applyFont="1" applyFill="1" applyBorder="1"/>
    <xf numFmtId="0" fontId="25" fillId="5" borderId="79" xfId="0" applyFont="1" applyFill="1" applyBorder="1"/>
    <xf numFmtId="44" fontId="25" fillId="5" borderId="80" xfId="1" applyFont="1" applyFill="1" applyBorder="1"/>
    <xf numFmtId="9" fontId="25" fillId="5" borderId="80" xfId="0" applyNumberFormat="1" applyFont="1" applyFill="1" applyBorder="1"/>
    <xf numFmtId="0" fontId="25" fillId="5" borderId="80" xfId="1" applyNumberFormat="1" applyFont="1" applyFill="1" applyBorder="1"/>
    <xf numFmtId="44" fontId="25" fillId="5" borderId="80" xfId="1" applyNumberFormat="1" applyFont="1" applyFill="1" applyBorder="1"/>
    <xf numFmtId="0" fontId="25" fillId="5" borderId="81" xfId="0" applyFont="1" applyFill="1" applyBorder="1"/>
    <xf numFmtId="9" fontId="25" fillId="5" borderId="82" xfId="7" applyFont="1" applyFill="1" applyBorder="1"/>
    <xf numFmtId="44" fontId="25" fillId="5" borderId="80" xfId="0" applyNumberFormat="1" applyFont="1" applyFill="1" applyBorder="1"/>
    <xf numFmtId="0" fontId="25" fillId="4" borderId="79" xfId="0" applyFont="1" applyFill="1" applyBorder="1"/>
    <xf numFmtId="44" fontId="25" fillId="4" borderId="80" xfId="0" applyNumberFormat="1" applyFont="1" applyFill="1" applyBorder="1"/>
    <xf numFmtId="44" fontId="25" fillId="5" borderId="82" xfId="0" applyNumberFormat="1" applyFont="1" applyFill="1" applyBorder="1"/>
    <xf numFmtId="44" fontId="25" fillId="5" borderId="78" xfId="0" applyNumberFormat="1" applyFont="1" applyFill="1" applyBorder="1"/>
    <xf numFmtId="44" fontId="25" fillId="5" borderId="82" xfId="1" applyNumberFormat="1" applyFont="1" applyFill="1" applyBorder="1"/>
    <xf numFmtId="0" fontId="26" fillId="5" borderId="12" xfId="2" applyFont="1" applyFill="1" applyBorder="1" applyAlignment="1">
      <alignment horizontal="center" vertical="center" wrapText="1"/>
    </xf>
    <xf numFmtId="0" fontId="26" fillId="5" borderId="0" xfId="2" applyFont="1" applyFill="1" applyBorder="1" applyAlignment="1">
      <alignment horizontal="center" vertical="center" wrapText="1"/>
    </xf>
    <xf numFmtId="0" fontId="26" fillId="5" borderId="13" xfId="2" applyFont="1" applyFill="1" applyBorder="1" applyAlignment="1">
      <alignment horizontal="center" vertical="center" wrapText="1"/>
    </xf>
    <xf numFmtId="0" fontId="27" fillId="5" borderId="14" xfId="0" applyFont="1" applyFill="1" applyBorder="1" applyAlignment="1">
      <alignment horizontal="center"/>
    </xf>
    <xf numFmtId="0" fontId="27" fillId="5" borderId="5" xfId="0" applyFont="1" applyFill="1" applyBorder="1" applyAlignment="1">
      <alignment horizontal="center"/>
    </xf>
    <xf numFmtId="0" fontId="27" fillId="5" borderId="15" xfId="0" applyFont="1" applyFill="1" applyBorder="1" applyAlignment="1">
      <alignment horizontal="center"/>
    </xf>
    <xf numFmtId="0" fontId="27" fillId="5" borderId="16" xfId="0" applyFont="1" applyFill="1" applyBorder="1" applyAlignment="1">
      <alignment horizontal="center"/>
    </xf>
    <xf numFmtId="0" fontId="27" fillId="5" borderId="2" xfId="0" applyFont="1" applyFill="1" applyBorder="1" applyAlignment="1">
      <alignment horizontal="center"/>
    </xf>
    <xf numFmtId="0" fontId="27" fillId="5" borderId="17" xfId="0" applyFont="1" applyFill="1" applyBorder="1" applyAlignment="1">
      <alignment horizontal="center"/>
    </xf>
    <xf numFmtId="0" fontId="27" fillId="5" borderId="16" xfId="0" applyFont="1" applyFill="1" applyBorder="1"/>
    <xf numFmtId="0" fontId="27" fillId="5" borderId="0" xfId="0" applyFont="1" applyFill="1" applyBorder="1"/>
    <xf numFmtId="44" fontId="27" fillId="6" borderId="17" xfId="1" applyFont="1" applyFill="1" applyBorder="1" applyAlignment="1">
      <alignment horizontal="center"/>
    </xf>
    <xf numFmtId="44" fontId="27" fillId="6" borderId="2" xfId="1" applyFont="1" applyFill="1" applyBorder="1" applyAlignment="1">
      <alignment horizontal="center"/>
    </xf>
    <xf numFmtId="167" fontId="27" fillId="5" borderId="17" xfId="0" applyNumberFormat="1" applyFont="1" applyFill="1" applyBorder="1" applyAlignment="1">
      <alignment horizontal="center"/>
    </xf>
    <xf numFmtId="167" fontId="27" fillId="5" borderId="2" xfId="0" applyNumberFormat="1" applyFont="1" applyFill="1" applyBorder="1" applyAlignment="1">
      <alignment horizontal="center"/>
    </xf>
    <xf numFmtId="0" fontId="27" fillId="5" borderId="18" xfId="0" applyFont="1" applyFill="1" applyBorder="1"/>
    <xf numFmtId="44" fontId="27" fillId="6" borderId="7" xfId="1" applyFont="1" applyFill="1" applyBorder="1" applyAlignment="1">
      <alignment horizontal="center"/>
    </xf>
    <xf numFmtId="164" fontId="27" fillId="5" borderId="19" xfId="0" applyNumberFormat="1" applyFont="1" applyFill="1" applyBorder="1"/>
    <xf numFmtId="164" fontId="27" fillId="5" borderId="2" xfId="0" applyNumberFormat="1" applyFont="1" applyFill="1" applyBorder="1" applyAlignment="1">
      <alignment horizontal="center"/>
    </xf>
    <xf numFmtId="44" fontId="27" fillId="6" borderId="17" xfId="1" applyFont="1" applyFill="1" applyBorder="1"/>
    <xf numFmtId="164" fontId="27" fillId="5" borderId="17" xfId="0" applyNumberFormat="1" applyFont="1" applyFill="1" applyBorder="1"/>
    <xf numFmtId="0" fontId="27" fillId="5" borderId="20" xfId="0" applyFont="1" applyFill="1" applyBorder="1"/>
    <xf numFmtId="44" fontId="27" fillId="6" borderId="8" xfId="1" applyFont="1" applyFill="1" applyBorder="1" applyAlignment="1">
      <alignment horizontal="center"/>
    </xf>
    <xf numFmtId="0" fontId="27" fillId="5" borderId="12" xfId="0" applyFont="1" applyFill="1" applyBorder="1"/>
    <xf numFmtId="0" fontId="27" fillId="5" borderId="13" xfId="0" applyFont="1" applyFill="1" applyBorder="1"/>
    <xf numFmtId="0" fontId="28" fillId="5" borderId="12" xfId="2" applyFont="1" applyFill="1" applyBorder="1" applyAlignment="1">
      <alignment horizontal="center" vertical="center"/>
    </xf>
    <xf numFmtId="0" fontId="28" fillId="5" borderId="0" xfId="2" applyFont="1" applyFill="1" applyBorder="1" applyAlignment="1">
      <alignment vertical="center"/>
    </xf>
    <xf numFmtId="0" fontId="28" fillId="5" borderId="13" xfId="2" applyFont="1" applyFill="1" applyBorder="1" applyAlignment="1">
      <alignment horizontal="center" vertical="center" wrapText="1"/>
    </xf>
    <xf numFmtId="0" fontId="28" fillId="5" borderId="20" xfId="2" applyFont="1" applyFill="1" applyBorder="1" applyAlignment="1">
      <alignment horizontal="center" vertical="center"/>
    </xf>
    <xf numFmtId="0" fontId="28" fillId="5" borderId="21" xfId="2" applyFont="1" applyFill="1" applyBorder="1" applyAlignment="1">
      <alignment horizontal="center" vertical="center" wrapText="1"/>
    </xf>
    <xf numFmtId="0" fontId="27" fillId="5" borderId="12" xfId="0" applyFont="1" applyFill="1" applyBorder="1" applyAlignment="1">
      <alignment horizontal="center" vertical="center"/>
    </xf>
    <xf numFmtId="0" fontId="27" fillId="5" borderId="13" xfId="0" applyFont="1" applyFill="1" applyBorder="1" applyAlignment="1">
      <alignment horizontal="center" vertical="center"/>
    </xf>
    <xf numFmtId="0" fontId="27" fillId="5" borderId="22" xfId="0" applyFont="1" applyFill="1" applyBorder="1"/>
    <xf numFmtId="0" fontId="27" fillId="5" borderId="23" xfId="0" applyFont="1" applyFill="1" applyBorder="1"/>
    <xf numFmtId="0" fontId="27" fillId="5" borderId="24" xfId="0" applyFont="1" applyFill="1" applyBorder="1" applyAlignment="1">
      <alignment horizontal="center"/>
    </xf>
    <xf numFmtId="0" fontId="28" fillId="5" borderId="12" xfId="2" applyFont="1" applyFill="1" applyBorder="1" applyAlignment="1">
      <alignment horizontal="center" vertical="center"/>
    </xf>
    <xf numFmtId="0" fontId="28" fillId="5" borderId="0" xfId="2" applyFont="1" applyFill="1" applyBorder="1" applyAlignment="1">
      <alignment horizontal="center" vertical="center"/>
    </xf>
    <xf numFmtId="0" fontId="28" fillId="5" borderId="13" xfId="2" applyFont="1" applyFill="1" applyBorder="1" applyAlignment="1">
      <alignment horizontal="center" vertical="center"/>
    </xf>
    <xf numFmtId="0" fontId="29" fillId="5" borderId="12" xfId="6" applyFont="1" applyFill="1" applyBorder="1" applyAlignment="1">
      <alignment wrapText="1"/>
    </xf>
    <xf numFmtId="0" fontId="30" fillId="5" borderId="0" xfId="6" applyFont="1" applyFill="1" applyBorder="1" applyAlignment="1">
      <alignment wrapText="1"/>
    </xf>
    <xf numFmtId="0" fontId="29" fillId="5" borderId="0" xfId="2" applyFont="1" applyFill="1" applyBorder="1" applyAlignment="1"/>
    <xf numFmtId="0" fontId="29" fillId="5" borderId="0" xfId="6" applyFont="1" applyFill="1" applyBorder="1" applyAlignment="1"/>
    <xf numFmtId="0" fontId="30" fillId="5" borderId="13" xfId="6" applyFont="1" applyFill="1" applyBorder="1" applyAlignment="1"/>
    <xf numFmtId="0" fontId="30" fillId="5" borderId="25" xfId="5" applyFont="1" applyFill="1" applyBorder="1" applyAlignment="1">
      <alignment wrapText="1"/>
    </xf>
    <xf numFmtId="0" fontId="30" fillId="5" borderId="6" xfId="5" applyFont="1" applyFill="1" applyBorder="1" applyAlignment="1">
      <alignment wrapText="1"/>
    </xf>
    <xf numFmtId="0" fontId="30" fillId="5" borderId="6" xfId="5" applyFont="1" applyFill="1" applyBorder="1" applyAlignment="1"/>
    <xf numFmtId="0" fontId="30" fillId="5" borderId="26" xfId="5" applyFont="1" applyFill="1" applyBorder="1" applyAlignment="1"/>
    <xf numFmtId="0" fontId="29" fillId="5" borderId="12" xfId="2" applyFont="1" applyFill="1" applyBorder="1" applyAlignment="1">
      <alignment horizontal="left" vertical="center" wrapText="1" indent="2"/>
    </xf>
    <xf numFmtId="165" fontId="29" fillId="5" borderId="0" xfId="2" applyNumberFormat="1" applyFont="1" applyFill="1" applyBorder="1" applyAlignment="1">
      <alignment horizontal="left" vertical="center" wrapText="1"/>
    </xf>
    <xf numFmtId="0" fontId="29" fillId="5" borderId="0" xfId="2" applyFont="1" applyFill="1" applyBorder="1" applyAlignment="1">
      <alignment vertical="center"/>
    </xf>
    <xf numFmtId="0" fontId="29" fillId="5" borderId="0" xfId="2" applyFont="1" applyFill="1" applyBorder="1" applyAlignment="1">
      <alignment horizontal="left" vertical="center" wrapText="1" indent="2"/>
    </xf>
    <xf numFmtId="166" fontId="29" fillId="5" borderId="13" xfId="2" applyNumberFormat="1" applyFont="1" applyFill="1" applyBorder="1" applyAlignment="1">
      <alignment horizontal="left" vertical="center" wrapText="1"/>
    </xf>
    <xf numFmtId="168" fontId="31" fillId="5" borderId="0" xfId="4" applyNumberFormat="1" applyFont="1" applyFill="1" applyBorder="1" applyAlignment="1">
      <alignment horizontal="right" vertical="center"/>
    </xf>
    <xf numFmtId="0" fontId="29" fillId="5" borderId="0" xfId="2" applyFont="1" applyFill="1" applyBorder="1">
      <alignment vertical="center"/>
    </xf>
    <xf numFmtId="168" fontId="29" fillId="5" borderId="13" xfId="0" applyNumberFormat="1" applyFont="1" applyFill="1" applyBorder="1" applyAlignment="1" applyProtection="1">
      <alignment horizontal="right" vertical="center"/>
      <protection locked="0"/>
    </xf>
    <xf numFmtId="0" fontId="32" fillId="5" borderId="0" xfId="0" applyNumberFormat="1" applyFont="1" applyFill="1" applyBorder="1" applyAlignment="1" applyProtection="1">
      <alignment horizontal="left" vertical="center" wrapText="1" indent="2"/>
      <protection locked="0"/>
    </xf>
    <xf numFmtId="168" fontId="29" fillId="6" borderId="13" xfId="0" applyNumberFormat="1" applyFont="1" applyFill="1" applyBorder="1" applyAlignment="1" applyProtection="1">
      <alignment horizontal="right" vertical="center"/>
      <protection locked="0"/>
    </xf>
    <xf numFmtId="0" fontId="29" fillId="5" borderId="0" xfId="2" applyFont="1" applyFill="1" applyBorder="1" applyAlignment="1">
      <alignment horizontal="left" vertical="center" indent="2"/>
    </xf>
    <xf numFmtId="169" fontId="29" fillId="5" borderId="13" xfId="2" applyNumberFormat="1" applyFont="1" applyFill="1" applyBorder="1" applyAlignment="1">
      <alignment horizontal="left" vertical="center"/>
    </xf>
    <xf numFmtId="0" fontId="29" fillId="5" borderId="27" xfId="2" applyFont="1" applyFill="1" applyBorder="1" applyAlignment="1" applyProtection="1">
      <alignment horizontal="left" vertical="center" wrapText="1" indent="2"/>
      <protection locked="0"/>
    </xf>
    <xf numFmtId="168" fontId="31" fillId="5" borderId="4" xfId="4" applyNumberFormat="1" applyFont="1" applyFill="1" applyBorder="1" applyAlignment="1">
      <alignment horizontal="right" vertical="center"/>
    </xf>
    <xf numFmtId="166" fontId="31" fillId="5" borderId="13" xfId="1" applyNumberFormat="1" applyFont="1" applyFill="1" applyBorder="1" applyAlignment="1">
      <alignment horizontal="right" vertical="center"/>
    </xf>
    <xf numFmtId="0" fontId="29" fillId="5" borderId="0" xfId="2" applyFont="1" applyFill="1" applyBorder="1" applyProtection="1">
      <alignment vertical="center"/>
      <protection locked="0"/>
    </xf>
    <xf numFmtId="0" fontId="32" fillId="5" borderId="0" xfId="0" applyNumberFormat="1" applyFont="1" applyFill="1" applyBorder="1" applyAlignment="1" applyProtection="1">
      <alignment horizontal="left" vertical="center" wrapText="1" indent="2"/>
    </xf>
    <xf numFmtId="168" fontId="31" fillId="6" borderId="13" xfId="0" applyNumberFormat="1" applyFont="1" applyFill="1" applyBorder="1" applyAlignment="1">
      <alignment horizontal="right" vertical="center"/>
    </xf>
    <xf numFmtId="168" fontId="31" fillId="6" borderId="0" xfId="4" applyNumberFormat="1" applyFont="1" applyFill="1" applyBorder="1" applyAlignment="1">
      <alignment horizontal="right" vertical="center"/>
    </xf>
    <xf numFmtId="0" fontId="32" fillId="5" borderId="0" xfId="2" applyFont="1" applyFill="1" applyBorder="1" applyAlignment="1">
      <alignment horizontal="left" vertical="center" wrapText="1" indent="2"/>
    </xf>
    <xf numFmtId="168" fontId="31" fillId="5" borderId="13" xfId="4" applyNumberFormat="1" applyFont="1" applyFill="1" applyBorder="1" applyAlignment="1">
      <alignment horizontal="right" vertical="center"/>
    </xf>
    <xf numFmtId="0" fontId="29" fillId="5" borderId="12" xfId="2" applyFont="1" applyFill="1" applyBorder="1" applyAlignment="1">
      <alignment horizontal="center" wrapText="1"/>
    </xf>
    <xf numFmtId="0" fontId="29" fillId="5" borderId="0" xfId="2" applyFont="1" applyFill="1" applyBorder="1" applyAlignment="1">
      <alignment horizontal="center" wrapText="1"/>
    </xf>
    <xf numFmtId="0" fontId="29" fillId="5" borderId="0" xfId="2" applyNumberFormat="1" applyFont="1" applyFill="1" applyBorder="1" applyAlignment="1">
      <alignment horizontal="left" vertical="center" indent="2"/>
    </xf>
    <xf numFmtId="168" fontId="31" fillId="5" borderId="28" xfId="4" applyNumberFormat="1" applyFont="1" applyFill="1" applyBorder="1" applyAlignment="1">
      <alignment horizontal="right" vertical="center"/>
    </xf>
    <xf numFmtId="166" fontId="29" fillId="5" borderId="13" xfId="2" applyNumberFormat="1" applyFont="1" applyFill="1" applyBorder="1">
      <alignment vertical="center"/>
    </xf>
    <xf numFmtId="0" fontId="29" fillId="5" borderId="12" xfId="0" applyNumberFormat="1" applyFont="1" applyFill="1" applyBorder="1" applyAlignment="1" applyProtection="1">
      <alignment vertical="center"/>
    </xf>
    <xf numFmtId="168" fontId="31" fillId="6" borderId="0" xfId="0" applyNumberFormat="1" applyFont="1" applyFill="1" applyBorder="1" applyAlignment="1">
      <alignment horizontal="right" vertical="center"/>
    </xf>
    <xf numFmtId="0" fontId="29" fillId="5" borderId="0" xfId="0" applyNumberFormat="1" applyFont="1" applyFill="1" applyBorder="1" applyAlignment="1" applyProtection="1">
      <alignment vertical="center"/>
    </xf>
    <xf numFmtId="0" fontId="33" fillId="5" borderId="29" xfId="3" applyFont="1" applyFill="1" applyBorder="1" applyAlignment="1">
      <alignment vertical="center"/>
    </xf>
    <xf numFmtId="168" fontId="30" fillId="6" borderId="1" xfId="3" applyNumberFormat="1" applyFont="1" applyFill="1" applyBorder="1" applyAlignment="1">
      <alignment vertical="center"/>
    </xf>
    <xf numFmtId="0" fontId="33" fillId="5" borderId="1" xfId="3" applyFont="1" applyFill="1" applyBorder="1" applyAlignment="1">
      <alignment vertical="center"/>
    </xf>
    <xf numFmtId="168" fontId="30" fillId="6" borderId="30" xfId="3" applyNumberFormat="1" applyFont="1" applyFill="1" applyBorder="1" applyAlignment="1">
      <alignment vertical="center"/>
    </xf>
    <xf numFmtId="0" fontId="28" fillId="5" borderId="12" xfId="2" applyFont="1" applyFill="1" applyBorder="1">
      <alignment vertical="center"/>
    </xf>
    <xf numFmtId="0" fontId="28" fillId="5" borderId="0" xfId="2" applyFont="1" applyFill="1" applyBorder="1">
      <alignment vertical="center"/>
    </xf>
    <xf numFmtId="0" fontId="28" fillId="5" borderId="3" xfId="2" applyFont="1" applyFill="1" applyBorder="1" applyAlignment="1">
      <alignment vertical="center"/>
    </xf>
    <xf numFmtId="0" fontId="28" fillId="5" borderId="31" xfId="2" applyFont="1" applyFill="1" applyBorder="1" applyAlignment="1">
      <alignment vertical="center"/>
    </xf>
    <xf numFmtId="0" fontId="28" fillId="5" borderId="13" xfId="2" applyFont="1" applyFill="1" applyBorder="1">
      <alignment vertical="center"/>
    </xf>
    <xf numFmtId="0" fontId="28" fillId="5" borderId="32" xfId="2" applyFont="1" applyFill="1" applyBorder="1" applyAlignment="1">
      <alignment horizontal="center" vertical="center"/>
    </xf>
    <xf numFmtId="0" fontId="28" fillId="5" borderId="33" xfId="2" applyFont="1" applyFill="1" applyBorder="1" applyAlignment="1">
      <alignment horizontal="center" vertical="center"/>
    </xf>
    <xf numFmtId="0" fontId="28" fillId="5" borderId="23" xfId="2" applyFont="1" applyFill="1" applyBorder="1">
      <alignment vertical="center"/>
    </xf>
    <xf numFmtId="0" fontId="28" fillId="5" borderId="34" xfId="2" applyFont="1" applyFill="1" applyBorder="1" applyAlignment="1">
      <alignment horizontal="center" vertical="center"/>
    </xf>
    <xf numFmtId="0" fontId="31" fillId="5" borderId="70" xfId="0" applyFont="1" applyFill="1" applyBorder="1" applyAlignment="1">
      <alignment horizontal="center" vertical="center" wrapText="1"/>
    </xf>
    <xf numFmtId="0" fontId="31" fillId="5" borderId="42" xfId="0" applyFont="1" applyFill="1" applyBorder="1" applyAlignment="1">
      <alignment horizontal="center" wrapText="1"/>
    </xf>
    <xf numFmtId="44" fontId="34" fillId="5" borderId="42" xfId="1" applyFont="1" applyFill="1" applyBorder="1" applyAlignment="1">
      <alignment horizontal="center" wrapText="1"/>
    </xf>
    <xf numFmtId="172" fontId="34" fillId="6" borderId="41" xfId="1" applyNumberFormat="1" applyFont="1" applyFill="1" applyBorder="1" applyAlignment="1">
      <alignment horizontal="center" vertical="center" wrapText="1"/>
    </xf>
    <xf numFmtId="0" fontId="19" fillId="5" borderId="39" xfId="0" applyFont="1" applyFill="1" applyBorder="1" applyAlignment="1">
      <alignment horizontal="center" vertical="center" wrapText="1"/>
    </xf>
    <xf numFmtId="0" fontId="19" fillId="5" borderId="71" xfId="0" applyFont="1" applyFill="1" applyBorder="1" applyAlignment="1">
      <alignment horizontal="center" vertical="center" wrapText="1"/>
    </xf>
    <xf numFmtId="0" fontId="31" fillId="5" borderId="72" xfId="0" applyFont="1" applyFill="1" applyBorder="1" applyAlignment="1">
      <alignment horizontal="center" vertical="center" wrapText="1"/>
    </xf>
    <xf numFmtId="0" fontId="31" fillId="5" borderId="38" xfId="0" applyFont="1" applyFill="1" applyBorder="1" applyAlignment="1">
      <alignment horizontal="center" vertical="top" wrapText="1"/>
    </xf>
    <xf numFmtId="44" fontId="34" fillId="5" borderId="38" xfId="1" applyFont="1" applyFill="1" applyBorder="1" applyAlignment="1">
      <alignment horizontal="center" vertical="top" wrapText="1"/>
    </xf>
    <xf numFmtId="172" fontId="34" fillId="6" borderId="38" xfId="1" applyNumberFormat="1" applyFont="1" applyFill="1" applyBorder="1" applyAlignment="1">
      <alignment horizontal="center" vertical="center" wrapText="1"/>
    </xf>
    <xf numFmtId="0" fontId="31" fillId="5" borderId="73" xfId="0" applyFont="1" applyFill="1" applyBorder="1" applyAlignment="1">
      <alignment horizontal="center" vertical="center" wrapText="1"/>
    </xf>
    <xf numFmtId="171" fontId="34" fillId="6" borderId="41" xfId="1" applyNumberFormat="1" applyFont="1" applyFill="1" applyBorder="1" applyAlignment="1">
      <alignment horizontal="center" vertical="center" wrapText="1"/>
    </xf>
    <xf numFmtId="0" fontId="19" fillId="5" borderId="40" xfId="0" applyFont="1" applyFill="1" applyBorder="1" applyAlignment="1">
      <alignment horizontal="center" vertical="center" wrapText="1"/>
    </xf>
    <xf numFmtId="0" fontId="19" fillId="5" borderId="63" xfId="0" applyFont="1" applyFill="1" applyBorder="1" applyAlignment="1">
      <alignment horizontal="center" vertical="center" wrapText="1"/>
    </xf>
    <xf numFmtId="0" fontId="31" fillId="5" borderId="74" xfId="0" applyFont="1" applyFill="1" applyBorder="1" applyAlignment="1">
      <alignment horizontal="center" vertical="center" wrapText="1"/>
    </xf>
    <xf numFmtId="0" fontId="31" fillId="5" borderId="43" xfId="0" applyFont="1" applyFill="1" applyBorder="1" applyAlignment="1">
      <alignment horizontal="center" vertical="top" wrapText="1"/>
    </xf>
    <xf numFmtId="44" fontId="34" fillId="5" borderId="43" xfId="1" applyFont="1" applyFill="1" applyBorder="1" applyAlignment="1">
      <alignment horizontal="center" vertical="top" wrapText="1"/>
    </xf>
    <xf numFmtId="171" fontId="34" fillId="6" borderId="38" xfId="1" applyNumberFormat="1" applyFont="1" applyFill="1" applyBorder="1" applyAlignment="1">
      <alignment horizontal="center" vertical="center" wrapText="1"/>
    </xf>
    <xf numFmtId="0" fontId="19" fillId="5" borderId="37" xfId="0" applyFont="1" applyFill="1" applyBorder="1" applyAlignment="1">
      <alignment horizontal="center" vertical="center" wrapText="1"/>
    </xf>
    <xf numFmtId="0" fontId="19" fillId="5" borderId="62" xfId="0" applyFont="1" applyFill="1" applyBorder="1" applyAlignment="1">
      <alignment horizontal="center" vertical="center" wrapText="1"/>
    </xf>
    <xf numFmtId="2" fontId="34" fillId="6" borderId="41" xfId="1" applyNumberFormat="1" applyFont="1" applyFill="1" applyBorder="1" applyAlignment="1">
      <alignment horizontal="center" vertical="center"/>
    </xf>
    <xf numFmtId="2" fontId="34" fillId="6" borderId="38" xfId="1" applyNumberFormat="1" applyFont="1" applyFill="1" applyBorder="1" applyAlignment="1">
      <alignment horizontal="center" vertical="center"/>
    </xf>
    <xf numFmtId="0" fontId="31" fillId="5" borderId="61" xfId="0" applyFont="1" applyFill="1" applyBorder="1" applyAlignment="1">
      <alignment horizontal="center" vertical="center" wrapText="1"/>
    </xf>
    <xf numFmtId="0" fontId="31" fillId="5" borderId="42" xfId="0" applyFont="1" applyFill="1" applyBorder="1" applyAlignment="1">
      <alignment horizontal="center"/>
    </xf>
    <xf numFmtId="44" fontId="34" fillId="5" borderId="42" xfId="1" applyFont="1" applyFill="1" applyBorder="1" applyAlignment="1">
      <alignment horizontal="center"/>
    </xf>
    <xf numFmtId="173" fontId="34" fillId="6" borderId="41" xfId="1" applyNumberFormat="1" applyFont="1" applyFill="1" applyBorder="1" applyAlignment="1">
      <alignment horizontal="center" vertical="center"/>
    </xf>
    <xf numFmtId="0" fontId="27" fillId="5" borderId="40" xfId="0" applyFont="1" applyFill="1" applyBorder="1" applyAlignment="1">
      <alignment horizontal="center" vertical="center" wrapText="1"/>
    </xf>
    <xf numFmtId="0" fontId="27" fillId="5" borderId="63" xfId="0" applyFont="1" applyFill="1" applyBorder="1" applyAlignment="1">
      <alignment horizontal="center" vertical="center" wrapText="1"/>
    </xf>
    <xf numFmtId="0" fontId="31" fillId="5" borderId="38" xfId="0" applyFont="1" applyFill="1" applyBorder="1" applyAlignment="1">
      <alignment horizontal="center" vertical="top"/>
    </xf>
    <xf numFmtId="44" fontId="34" fillId="5" borderId="38" xfId="1" applyFont="1" applyFill="1" applyBorder="1" applyAlignment="1">
      <alignment horizontal="center" vertical="top"/>
    </xf>
    <xf numFmtId="173" fontId="34" fillId="6" borderId="38" xfId="1" applyNumberFormat="1" applyFont="1" applyFill="1" applyBorder="1" applyAlignment="1">
      <alignment horizontal="center" vertical="center"/>
    </xf>
    <xf numFmtId="0" fontId="27" fillId="5" borderId="37" xfId="0" applyFont="1" applyFill="1" applyBorder="1" applyAlignment="1">
      <alignment horizontal="center" vertical="center" wrapText="1"/>
    </xf>
    <xf numFmtId="0" fontId="27" fillId="5" borderId="62" xfId="0" applyFont="1" applyFill="1" applyBorder="1" applyAlignment="1">
      <alignment horizontal="center" vertical="center" wrapText="1"/>
    </xf>
    <xf numFmtId="172" fontId="34" fillId="6" borderId="41" xfId="1" applyNumberFormat="1" applyFont="1" applyFill="1" applyBorder="1" applyAlignment="1">
      <alignment horizontal="center" vertical="center"/>
    </xf>
    <xf numFmtId="0" fontId="31" fillId="5" borderId="64" xfId="0" applyFont="1" applyFill="1" applyBorder="1" applyAlignment="1">
      <alignment horizontal="center" vertical="center" wrapText="1"/>
    </xf>
    <xf numFmtId="0" fontId="31" fillId="5" borderId="65" xfId="0" applyFont="1" applyFill="1" applyBorder="1" applyAlignment="1">
      <alignment horizontal="center" vertical="top"/>
    </xf>
    <xf numFmtId="44" fontId="34" fillId="5" borderId="65" xfId="1" applyFont="1" applyFill="1" applyBorder="1" applyAlignment="1">
      <alignment horizontal="center" vertical="top"/>
    </xf>
    <xf numFmtId="172" fontId="34" fillId="6" borderId="65" xfId="1" applyNumberFormat="1" applyFont="1" applyFill="1" applyBorder="1" applyAlignment="1">
      <alignment horizontal="center" vertical="center"/>
    </xf>
    <xf numFmtId="0" fontId="19" fillId="5" borderId="66" xfId="0" applyFont="1" applyFill="1" applyBorder="1" applyAlignment="1">
      <alignment horizontal="center" vertical="center" wrapText="1"/>
    </xf>
    <xf numFmtId="0" fontId="19" fillId="5" borderId="67" xfId="0" applyFont="1" applyFill="1" applyBorder="1" applyAlignment="1">
      <alignment horizontal="center" vertical="center" wrapText="1"/>
    </xf>
    <xf numFmtId="0" fontId="31" fillId="5" borderId="56" xfId="0" applyFont="1" applyFill="1" applyBorder="1" applyAlignment="1">
      <alignment horizontal="center" vertical="center" wrapText="1"/>
    </xf>
    <xf numFmtId="0" fontId="31" fillId="5" borderId="57" xfId="0" applyFont="1" applyFill="1" applyBorder="1" applyAlignment="1">
      <alignment horizontal="center"/>
    </xf>
    <xf numFmtId="0" fontId="19" fillId="5" borderId="59" xfId="0" applyFont="1" applyFill="1" applyBorder="1" applyAlignment="1">
      <alignment horizontal="center" vertical="center" wrapText="1"/>
    </xf>
    <xf numFmtId="0" fontId="19" fillId="5" borderId="60" xfId="0" applyFont="1" applyFill="1" applyBorder="1" applyAlignment="1">
      <alignment horizontal="center" vertical="center" wrapText="1"/>
    </xf>
    <xf numFmtId="44" fontId="34" fillId="6" borderId="38" xfId="1" applyFont="1" applyFill="1" applyBorder="1" applyAlignment="1">
      <alignment horizontal="center" vertical="top"/>
    </xf>
    <xf numFmtId="9" fontId="34" fillId="5" borderId="38" xfId="7" applyFont="1" applyFill="1" applyBorder="1" applyAlignment="1">
      <alignment horizontal="center" vertical="center"/>
    </xf>
    <xf numFmtId="44" fontId="34" fillId="6" borderId="42" xfId="1" applyFont="1" applyFill="1" applyBorder="1" applyAlignment="1">
      <alignment horizontal="center"/>
    </xf>
    <xf numFmtId="10" fontId="34" fillId="5" borderId="41" xfId="7" applyNumberFormat="1" applyFont="1" applyFill="1" applyBorder="1" applyAlignment="1">
      <alignment horizontal="center" vertical="center"/>
    </xf>
    <xf numFmtId="10" fontId="34" fillId="5" borderId="38" xfId="7" applyNumberFormat="1" applyFont="1" applyFill="1" applyBorder="1" applyAlignment="1">
      <alignment horizontal="center" vertical="center"/>
    </xf>
    <xf numFmtId="170" fontId="34" fillId="5" borderId="41" xfId="7" applyNumberFormat="1" applyFont="1" applyFill="1" applyBorder="1" applyAlignment="1">
      <alignment horizontal="center" vertical="center"/>
    </xf>
    <xf numFmtId="170" fontId="34" fillId="5" borderId="38" xfId="7" applyNumberFormat="1" applyFont="1" applyFill="1" applyBorder="1" applyAlignment="1">
      <alignment horizontal="center" vertical="center"/>
    </xf>
    <xf numFmtId="172" fontId="34" fillId="5" borderId="41" xfId="7" applyNumberFormat="1" applyFont="1" applyFill="1" applyBorder="1" applyAlignment="1">
      <alignment horizontal="center" vertical="center"/>
    </xf>
    <xf numFmtId="172" fontId="34" fillId="5" borderId="38" xfId="7" applyNumberFormat="1" applyFont="1" applyFill="1" applyBorder="1" applyAlignment="1">
      <alignment horizontal="center" vertical="center"/>
    </xf>
    <xf numFmtId="9" fontId="34" fillId="5" borderId="41" xfId="7" applyFont="1" applyFill="1" applyBorder="1" applyAlignment="1">
      <alignment horizontal="center" vertical="center"/>
    </xf>
    <xf numFmtId="44" fontId="34" fillId="6" borderId="65" xfId="1" applyFont="1" applyFill="1" applyBorder="1" applyAlignment="1">
      <alignment horizontal="center" vertical="top"/>
    </xf>
    <xf numFmtId="170" fontId="34" fillId="5" borderId="65" xfId="7" applyNumberFormat="1" applyFont="1" applyFill="1" applyBorder="1" applyAlignment="1">
      <alignment horizontal="center" vertical="center"/>
    </xf>
    <xf numFmtId="0" fontId="35" fillId="5" borderId="9" xfId="2" applyFont="1" applyFill="1" applyBorder="1" applyAlignment="1">
      <alignment horizontal="center" vertical="center" wrapText="1"/>
    </xf>
    <xf numFmtId="0" fontId="35" fillId="5" borderId="10" xfId="2" applyFont="1" applyFill="1" applyBorder="1" applyAlignment="1">
      <alignment horizontal="center" vertical="center" wrapText="1"/>
    </xf>
    <xf numFmtId="0" fontId="35" fillId="5" borderId="11" xfId="2" applyFont="1" applyFill="1" applyBorder="1" applyAlignment="1">
      <alignment horizontal="center" vertical="center" wrapText="1"/>
    </xf>
    <xf numFmtId="0" fontId="22" fillId="5" borderId="9" xfId="0" applyFont="1" applyFill="1" applyBorder="1" applyAlignment="1">
      <alignment horizontal="center" vertical="center"/>
    </xf>
    <xf numFmtId="0" fontId="22" fillId="5" borderId="10" xfId="0" applyFont="1" applyFill="1" applyBorder="1" applyAlignment="1">
      <alignment horizontal="center" vertical="center"/>
    </xf>
    <xf numFmtId="0" fontId="22" fillId="5" borderId="11" xfId="0" applyFont="1" applyFill="1" applyBorder="1" applyAlignment="1">
      <alignment horizontal="center" vertical="center"/>
    </xf>
    <xf numFmtId="0" fontId="22" fillId="5" borderId="56" xfId="0" applyFont="1" applyFill="1" applyBorder="1" applyAlignment="1">
      <alignment horizontal="center"/>
    </xf>
    <xf numFmtId="0" fontId="22" fillId="5" borderId="59" xfId="0" applyFont="1" applyFill="1" applyBorder="1" applyAlignment="1">
      <alignment horizontal="center" vertical="center" wrapText="1"/>
    </xf>
    <xf numFmtId="0" fontId="22" fillId="5" borderId="68" xfId="0" applyFont="1" applyFill="1" applyBorder="1" applyAlignment="1">
      <alignment horizontal="center"/>
    </xf>
    <xf numFmtId="0" fontId="22" fillId="5" borderId="69" xfId="0" applyFont="1" applyFill="1" applyBorder="1" applyAlignment="1">
      <alignment horizontal="center"/>
    </xf>
    <xf numFmtId="44" fontId="34" fillId="5" borderId="57" xfId="1" applyFont="1" applyFill="1" applyBorder="1" applyAlignment="1">
      <alignment horizontal="center"/>
    </xf>
    <xf numFmtId="9" fontId="34" fillId="6" borderId="58" xfId="7" applyFont="1" applyFill="1" applyBorder="1" applyAlignment="1">
      <alignment horizontal="center" vertical="center"/>
    </xf>
    <xf numFmtId="9" fontId="34" fillId="6" borderId="38" xfId="7" applyFont="1" applyFill="1" applyBorder="1" applyAlignment="1">
      <alignment horizontal="center" vertical="center"/>
    </xf>
    <xf numFmtId="0" fontId="20" fillId="9" borderId="55" xfId="0" applyFont="1" applyFill="1" applyBorder="1" applyAlignment="1">
      <alignment horizontal="center" vertical="center"/>
    </xf>
    <xf numFmtId="0" fontId="20" fillId="9" borderId="53" xfId="0" applyFont="1" applyFill="1" applyBorder="1" applyAlignment="1">
      <alignment horizontal="center" vertical="center"/>
    </xf>
    <xf numFmtId="0" fontId="20" fillId="9" borderId="54" xfId="0" applyFont="1" applyFill="1" applyBorder="1" applyAlignment="1">
      <alignment horizontal="center" vertical="center"/>
    </xf>
    <xf numFmtId="0" fontId="19" fillId="9" borderId="48" xfId="0" applyFont="1" applyFill="1" applyBorder="1" applyAlignment="1">
      <alignment horizontal="center" vertical="center"/>
    </xf>
    <xf numFmtId="0" fontId="19" fillId="9" borderId="44" xfId="0" applyFont="1" applyFill="1" applyBorder="1" applyAlignment="1">
      <alignment horizontal="center" vertical="center"/>
    </xf>
    <xf numFmtId="44" fontId="19" fillId="12" borderId="49" xfId="1" applyFont="1" applyFill="1" applyBorder="1" applyAlignment="1">
      <alignment horizontal="center" vertical="center"/>
    </xf>
    <xf numFmtId="0" fontId="19" fillId="9" borderId="50" xfId="0" applyFont="1" applyFill="1" applyBorder="1" applyAlignment="1">
      <alignment horizontal="center" vertical="center"/>
    </xf>
    <xf numFmtId="0" fontId="19" fillId="9" borderId="51" xfId="0" applyFont="1" applyFill="1" applyBorder="1" applyAlignment="1">
      <alignment horizontal="center" vertical="center"/>
    </xf>
    <xf numFmtId="44" fontId="19" fillId="12" borderId="52" xfId="1" applyFont="1" applyFill="1" applyBorder="1" applyAlignment="1">
      <alignment horizontal="center" vertical="center"/>
    </xf>
    <xf numFmtId="0" fontId="19" fillId="9" borderId="45" xfId="0" applyFont="1" applyFill="1" applyBorder="1" applyAlignment="1">
      <alignment horizontal="center" vertical="center"/>
    </xf>
    <xf numFmtId="0" fontId="19" fillId="9" borderId="46" xfId="0" applyFont="1" applyFill="1" applyBorder="1" applyAlignment="1">
      <alignment horizontal="center" vertical="center"/>
    </xf>
    <xf numFmtId="44" fontId="19" fillId="12" borderId="47" xfId="1" applyFont="1" applyFill="1" applyBorder="1" applyAlignment="1">
      <alignment horizontal="center" vertical="center"/>
    </xf>
    <xf numFmtId="0" fontId="19" fillId="9" borderId="48" xfId="0" applyFont="1" applyFill="1" applyBorder="1" applyAlignment="1">
      <alignment horizontal="center" vertical="center" wrapText="1"/>
    </xf>
    <xf numFmtId="0" fontId="19" fillId="9" borderId="44" xfId="0" applyFont="1" applyFill="1" applyBorder="1" applyAlignment="1">
      <alignment horizontal="center" vertical="center" wrapText="1"/>
    </xf>
    <xf numFmtId="2" fontId="19" fillId="12" borderId="49" xfId="0" applyNumberFormat="1" applyFont="1" applyFill="1" applyBorder="1" applyAlignment="1">
      <alignment horizontal="center" vertical="center"/>
    </xf>
    <xf numFmtId="0" fontId="19" fillId="12" borderId="49" xfId="0" applyFont="1" applyFill="1" applyBorder="1" applyAlignment="1">
      <alignment horizontal="center" vertical="center"/>
    </xf>
    <xf numFmtId="172" fontId="19" fillId="12" borderId="49" xfId="0" applyNumberFormat="1" applyFont="1" applyFill="1" applyBorder="1" applyAlignment="1">
      <alignment horizontal="center" vertical="center"/>
    </xf>
    <xf numFmtId="0" fontId="19" fillId="9" borderId="50" xfId="0" applyFont="1" applyFill="1" applyBorder="1" applyAlignment="1">
      <alignment horizontal="center" vertical="center" wrapText="1"/>
    </xf>
    <xf numFmtId="0" fontId="19" fillId="9" borderId="51" xfId="0" applyFont="1" applyFill="1" applyBorder="1" applyAlignment="1">
      <alignment horizontal="center" vertical="center" wrapText="1"/>
    </xf>
    <xf numFmtId="9" fontId="19" fillId="12" borderId="52" xfId="0" applyNumberFormat="1" applyFont="1" applyFill="1" applyBorder="1" applyAlignment="1">
      <alignment horizontal="center" vertical="center"/>
    </xf>
    <xf numFmtId="0" fontId="19" fillId="9" borderId="45" xfId="0" applyFont="1" applyFill="1" applyBorder="1" applyAlignment="1">
      <alignment horizontal="center" vertical="center" wrapText="1"/>
    </xf>
    <xf numFmtId="0" fontId="19" fillId="9" borderId="46" xfId="0" applyFont="1" applyFill="1" applyBorder="1" applyAlignment="1">
      <alignment horizontal="center" vertical="center" wrapText="1"/>
    </xf>
    <xf numFmtId="10" fontId="19" fillId="12" borderId="47" xfId="0" applyNumberFormat="1" applyFont="1" applyFill="1" applyBorder="1" applyAlignment="1">
      <alignment horizontal="center" vertical="center"/>
    </xf>
    <xf numFmtId="170" fontId="19" fillId="12" borderId="49" xfId="7" applyNumberFormat="1" applyFont="1" applyFill="1" applyBorder="1" applyAlignment="1">
      <alignment horizontal="center" vertical="center"/>
    </xf>
    <xf numFmtId="10" fontId="19" fillId="12" borderId="49" xfId="0" applyNumberFormat="1" applyFont="1" applyFill="1" applyBorder="1" applyAlignment="1">
      <alignment horizontal="center" vertical="center"/>
    </xf>
    <xf numFmtId="170" fontId="19" fillId="12" borderId="52" xfId="7" applyNumberFormat="1" applyFont="1" applyFill="1" applyBorder="1" applyAlignment="1">
      <alignment horizontal="center" vertical="center"/>
    </xf>
    <xf numFmtId="0" fontId="13" fillId="17" borderId="91" xfId="0" applyFont="1" applyFill="1" applyBorder="1" applyAlignment="1">
      <alignment horizontal="center" vertical="center"/>
    </xf>
    <xf numFmtId="0" fontId="13" fillId="17" borderId="92" xfId="0" applyFont="1" applyFill="1" applyBorder="1" applyAlignment="1">
      <alignment horizontal="center" vertical="center"/>
    </xf>
    <xf numFmtId="0" fontId="19" fillId="14" borderId="90" xfId="0" applyFont="1" applyFill="1" applyBorder="1" applyAlignment="1">
      <alignment horizontal="center" vertical="center"/>
    </xf>
    <xf numFmtId="0" fontId="19" fillId="14" borderId="91" xfId="0" applyFont="1" applyFill="1" applyBorder="1" applyAlignment="1">
      <alignment horizontal="center" vertical="center"/>
    </xf>
    <xf numFmtId="0" fontId="19" fillId="14" borderId="92" xfId="0" applyFont="1" applyFill="1" applyBorder="1" applyAlignment="1">
      <alignment horizontal="center" vertical="center"/>
    </xf>
    <xf numFmtId="172" fontId="19" fillId="12" borderId="49" xfId="1" applyNumberFormat="1" applyFont="1" applyFill="1" applyBorder="1" applyAlignment="1">
      <alignment horizontal="center" vertical="center"/>
    </xf>
    <xf numFmtId="0" fontId="29" fillId="5" borderId="9" xfId="2" applyNumberFormat="1" applyFont="1" applyFill="1" applyBorder="1" applyAlignment="1">
      <alignment horizontal="left" vertical="center" wrapText="1" indent="2"/>
    </xf>
    <xf numFmtId="0" fontId="29" fillId="5" borderId="11" xfId="2" applyNumberFormat="1" applyFont="1" applyFill="1" applyBorder="1" applyAlignment="1">
      <alignment horizontal="left" vertical="center" wrapText="1" indent="2"/>
    </xf>
    <xf numFmtId="0" fontId="29" fillId="5" borderId="12" xfId="2" applyNumberFormat="1" applyFont="1" applyFill="1" applyBorder="1" applyAlignment="1">
      <alignment horizontal="left" vertical="center" wrapText="1" indent="2"/>
    </xf>
    <xf numFmtId="44" fontId="29" fillId="6" borderId="13" xfId="2" applyNumberFormat="1" applyFont="1" applyFill="1" applyBorder="1" applyAlignment="1">
      <alignment horizontal="left" vertical="center" wrapText="1" indent="2"/>
    </xf>
    <xf numFmtId="0" fontId="29" fillId="5" borderId="35" xfId="2" applyNumberFormat="1" applyFont="1" applyFill="1" applyBorder="1" applyAlignment="1">
      <alignment horizontal="left" vertical="center" indent="2"/>
    </xf>
    <xf numFmtId="44" fontId="29" fillId="6" borderId="36" xfId="1" applyFont="1" applyFill="1" applyBorder="1" applyAlignment="1">
      <alignment horizontal="left" vertical="center" wrapText="1" indent="2"/>
    </xf>
    <xf numFmtId="0" fontId="36" fillId="16" borderId="0" xfId="0" applyFont="1" applyFill="1"/>
  </cellXfs>
  <cellStyles count="8">
    <cellStyle name="Encabezado 4 2" xfId="3"/>
    <cellStyle name="Moneda" xfId="1" builtinId="4"/>
    <cellStyle name="Moneda 2" xfId="4"/>
    <cellStyle name="Normal" xfId="0" builtinId="0"/>
    <cellStyle name="Normal 2" xfId="2"/>
    <cellStyle name="Porcentaje" xfId="7" builtinId="5"/>
    <cellStyle name="Título 2 2" xfId="5"/>
    <cellStyle name="Título 3 2" xfId="6"/>
  </cellStyles>
  <dxfs count="39">
    <dxf>
      <font>
        <b val="0"/>
        <i val="0"/>
        <strike val="0"/>
        <condense val="0"/>
        <extend val="0"/>
        <outline val="0"/>
        <shadow val="0"/>
        <u val="none"/>
        <vertAlign val="baseline"/>
        <sz val="16"/>
        <color auto="1"/>
        <name val="Trebuchet MS"/>
        <scheme val="none"/>
      </font>
      <fill>
        <patternFill patternType="solid">
          <fgColor indexed="64"/>
          <bgColor rgb="FFFFFFCC"/>
        </patternFill>
      </fill>
    </dxf>
    <dxf>
      <font>
        <strike val="0"/>
        <u val="none"/>
        <vertAlign val="baseline"/>
        <sz val="16"/>
        <name val="Trebuchet MS"/>
        <scheme val="none"/>
      </font>
      <fill>
        <patternFill patternType="solid">
          <fgColor indexed="64"/>
          <bgColor rgb="FFFFFFCC"/>
        </patternFill>
      </fill>
    </dxf>
    <dxf>
      <font>
        <b val="0"/>
        <i val="0"/>
        <strike val="0"/>
        <condense val="0"/>
        <extend val="0"/>
        <outline val="0"/>
        <shadow val="0"/>
        <u val="none"/>
        <vertAlign val="baseline"/>
        <sz val="16"/>
        <color auto="1"/>
        <name val="Trebuchet MS"/>
        <scheme val="none"/>
      </font>
      <fill>
        <patternFill patternType="solid">
          <fgColor indexed="64"/>
          <bgColor rgb="FFFFFFCC"/>
        </patternFill>
      </fill>
    </dxf>
    <dxf>
      <font>
        <b val="0"/>
        <i val="0"/>
        <strike val="0"/>
        <condense val="0"/>
        <extend val="0"/>
        <outline val="0"/>
        <shadow val="0"/>
        <u val="none"/>
        <vertAlign val="baseline"/>
        <sz val="16"/>
        <color theme="1"/>
        <name val="Trebuchet MS"/>
        <scheme val="none"/>
      </font>
      <numFmt numFmtId="168" formatCode="[$$-80A]#,##0.00;\-[$$-80A]#,##0.00"/>
      <fill>
        <patternFill patternType="solid">
          <fgColor indexed="64"/>
          <bgColor rgb="FFFFFF00"/>
        </patternFill>
      </fill>
      <alignment horizontal="right" vertical="center" textRotation="0" wrapText="0" indent="0" justifyLastLine="0" shrinkToFit="0" readingOrder="0"/>
      <border diagonalUp="0" diagonalDown="0" outline="0">
        <left/>
        <right style="double">
          <color auto="1"/>
        </right>
        <top/>
        <bottom/>
      </border>
    </dxf>
    <dxf>
      <font>
        <strike val="0"/>
        <u val="none"/>
        <vertAlign val="baseline"/>
        <sz val="16"/>
        <color theme="1"/>
        <name val="Trebuchet MS"/>
        <scheme val="none"/>
      </font>
      <numFmt numFmtId="168" formatCode="[$$-80A]#,##0.00;\-[$$-80A]#,##0.00"/>
      <fill>
        <patternFill patternType="solid">
          <fgColor indexed="64"/>
          <bgColor rgb="FFFFFFCC"/>
        </patternFill>
      </fill>
      <alignment horizontal="right" vertical="center" textRotation="0" wrapText="0" indent="0" justifyLastLine="0" shrinkToFit="0" readingOrder="0"/>
    </dxf>
    <dxf>
      <font>
        <b val="0"/>
        <i val="0"/>
        <strike val="0"/>
        <condense val="0"/>
        <extend val="0"/>
        <outline val="0"/>
        <shadow val="0"/>
        <u val="none"/>
        <vertAlign val="baseline"/>
        <sz val="16"/>
        <color auto="1"/>
        <name val="Trebuchet MS"/>
        <scheme val="none"/>
      </font>
      <numFmt numFmtId="0" formatCode="General"/>
      <fill>
        <patternFill patternType="solid">
          <fgColor indexed="64"/>
          <bgColor rgb="FFFFFFCC"/>
        </patternFill>
      </fill>
      <alignment horizontal="general" vertical="center" textRotation="0" wrapText="0" indent="0" justifyLastLine="0" shrinkToFit="0" readingOrder="0"/>
      <protection locked="1" hidden="0"/>
    </dxf>
    <dxf>
      <font>
        <b val="0"/>
        <i val="0"/>
        <strike val="0"/>
        <condense val="0"/>
        <extend val="0"/>
        <outline val="0"/>
        <shadow val="0"/>
        <u val="none"/>
        <vertAlign val="baseline"/>
        <sz val="16"/>
        <color auto="1"/>
        <name val="Trebuchet MS"/>
        <scheme val="none"/>
      </font>
      <fill>
        <patternFill patternType="solid">
          <fgColor indexed="64"/>
          <bgColor rgb="FFFFFFCC"/>
        </patternFill>
      </fill>
    </dxf>
    <dxf>
      <font>
        <strike val="0"/>
        <u val="none"/>
        <vertAlign val="baseline"/>
        <sz val="16"/>
        <name val="Trebuchet MS"/>
        <scheme val="none"/>
      </font>
      <fill>
        <patternFill patternType="solid">
          <fgColor indexed="64"/>
          <bgColor rgb="FFFFFFCC"/>
        </patternFill>
      </fill>
      <alignment horizontal="left" vertical="center" textRotation="0" justifyLastLine="0" shrinkToFit="0" readingOrder="0"/>
    </dxf>
    <dxf>
      <font>
        <b val="0"/>
        <i val="0"/>
        <strike val="0"/>
        <outline/>
        <shadow/>
        <u val="none"/>
        <vertAlign val="baseline"/>
        <sz val="16"/>
        <color auto="1"/>
        <name val="Trebuchet MS"/>
        <scheme val="none"/>
      </font>
      <fill>
        <patternFill patternType="solid">
          <fgColor indexed="64"/>
          <bgColor rgb="FFFFFFCC"/>
        </patternFill>
      </fill>
      <alignment horizontal="left" vertical="center" textRotation="0" justifyLastLine="0" shrinkToFit="0" readingOrder="0"/>
    </dxf>
    <dxf>
      <font>
        <b/>
        <i/>
        <strike val="0"/>
        <outline/>
        <shadow/>
        <u val="none"/>
        <vertAlign val="baseline"/>
        <sz val="16"/>
        <color auto="1"/>
        <name val="Trebuchet MS"/>
        <scheme val="none"/>
      </font>
      <fill>
        <patternFill patternType="solid">
          <fgColor indexed="64"/>
          <bgColor rgb="FFFFFFCC"/>
        </patternFill>
      </fill>
      <alignment horizontal="left" vertical="center" textRotation="0" justifyLastLine="0" shrinkToFit="0" readingOrder="0"/>
    </dxf>
    <dxf>
      <font>
        <b val="0"/>
        <i val="0"/>
        <strike val="0"/>
        <condense val="0"/>
        <extend val="0"/>
        <outline val="0"/>
        <shadow val="0"/>
        <u val="none"/>
        <vertAlign val="baseline"/>
        <sz val="16"/>
        <color theme="1"/>
        <name val="Trebuchet MS"/>
        <scheme val="none"/>
      </font>
      <numFmt numFmtId="168" formatCode="[$$-80A]#,##0.00;\-[$$-80A]#,##0.00"/>
      <fill>
        <patternFill patternType="solid">
          <fgColor indexed="64"/>
          <bgColor rgb="FFFFFF00"/>
        </patternFill>
      </fill>
      <alignment horizontal="right" vertical="center" textRotation="0" wrapText="0" indent="0" justifyLastLine="0" shrinkToFit="0" readingOrder="0"/>
    </dxf>
    <dxf>
      <font>
        <strike val="0"/>
        <u val="none"/>
        <vertAlign val="baseline"/>
        <sz val="16"/>
        <name val="Trebuchet MS"/>
        <scheme val="none"/>
      </font>
      <numFmt numFmtId="166" formatCode="#,##0.00\ &quot;€&quot;"/>
      <fill>
        <patternFill patternType="solid">
          <fgColor indexed="64"/>
          <bgColor rgb="FFFFFFCC"/>
        </patternFill>
      </fill>
      <alignment horizontal="right" vertical="center" textRotation="0" wrapText="0" indent="0" justifyLastLine="0" shrinkToFit="0" readingOrder="0"/>
    </dxf>
    <dxf>
      <font>
        <b val="0"/>
        <i val="0"/>
        <strike val="0"/>
        <condense/>
        <extend/>
        <outline/>
        <shadow/>
        <u val="none"/>
        <vertAlign val="baseline"/>
        <sz val="16"/>
        <color auto="1"/>
        <name val="Trebuchet MS"/>
        <scheme val="none"/>
      </font>
      <fill>
        <patternFill patternType="solid">
          <fgColor indexed="64"/>
          <bgColor rgb="FFFFFFCC"/>
        </patternFill>
      </fill>
      <alignment horizontal="left" vertical="center" textRotation="0" wrapText="1" indent="2" justifyLastLine="0" shrinkToFit="0" readingOrder="0"/>
    </dxf>
    <dxf>
      <font>
        <b val="0"/>
        <strike val="0"/>
        <u val="none"/>
        <vertAlign val="baseline"/>
        <sz val="16"/>
        <name val="Trebuchet MS"/>
        <scheme val="none"/>
      </font>
      <fill>
        <patternFill patternType="solid">
          <fgColor indexed="64"/>
          <bgColor rgb="FFFFFFCC"/>
        </patternFill>
      </fill>
      <alignment horizontal="left" vertical="center" textRotation="0" indent="2" justifyLastLine="0" shrinkToFit="0" readingOrder="0"/>
    </dxf>
    <dxf>
      <font>
        <strike val="0"/>
        <u val="none"/>
        <vertAlign val="baseline"/>
        <sz val="16"/>
        <name val="Trebuchet MS"/>
        <scheme val="none"/>
      </font>
      <fill>
        <patternFill patternType="solid">
          <fgColor indexed="64"/>
          <bgColor rgb="FFFFFFCC"/>
        </patternFill>
      </fill>
      <alignment horizontal="left" vertical="center" textRotation="0" wrapText="1" justifyLastLine="0" shrinkToFit="0" readingOrder="0"/>
    </dxf>
    <dxf>
      <font>
        <b val="0"/>
        <i val="0"/>
        <strike val="0"/>
        <outline/>
        <shadow/>
        <u val="none"/>
        <vertAlign val="baseline"/>
        <sz val="16"/>
        <color auto="1"/>
        <name val="Trebuchet MS"/>
        <scheme val="none"/>
      </font>
      <fill>
        <patternFill patternType="solid">
          <fgColor indexed="64"/>
          <bgColor rgb="FFFFFFCC"/>
        </patternFill>
      </fill>
      <alignment horizontal="left" vertical="center" textRotation="0" wrapText="1" justifyLastLine="0" shrinkToFit="0" readingOrder="0"/>
      <protection locked="0" hidden="0"/>
    </dxf>
    <dxf>
      <font>
        <b/>
        <i/>
        <strike val="0"/>
        <outline/>
        <shadow/>
        <u val="none"/>
        <vertAlign val="baseline"/>
        <sz val="16"/>
        <color auto="1"/>
        <name val="Trebuchet MS"/>
        <scheme val="none"/>
      </font>
      <fill>
        <patternFill patternType="solid">
          <fgColor indexed="64"/>
          <bgColor rgb="FFFFFFCC"/>
        </patternFill>
      </fill>
      <alignment horizontal="left" vertical="center" textRotation="0" wrapText="1" justifyLastLine="0" shrinkToFit="0" readingOrder="0"/>
    </dxf>
    <dxf>
      <font>
        <b val="0"/>
        <i val="0"/>
        <strike val="0"/>
        <condense val="0"/>
        <extend val="0"/>
        <outline val="0"/>
        <shadow val="0"/>
        <u val="none"/>
        <vertAlign val="baseline"/>
        <sz val="16"/>
        <color auto="1"/>
        <name val="Trebuchet MS"/>
        <scheme val="none"/>
      </font>
      <numFmt numFmtId="168" formatCode="[$$-80A]#,##0.00;\-[$$-80A]#,##0.00"/>
      <fill>
        <patternFill patternType="solid">
          <fgColor indexed="64"/>
          <bgColor rgb="FFFFFF00"/>
        </patternFill>
      </fill>
      <alignment horizontal="right" vertical="center" textRotation="0" wrapText="0" indent="0" justifyLastLine="0" shrinkToFit="0" readingOrder="0"/>
      <border diagonalUp="0" diagonalDown="0" outline="0">
        <left/>
        <right style="double">
          <color auto="1"/>
        </right>
        <top/>
        <bottom/>
      </border>
      <protection locked="0" hidden="0"/>
    </dxf>
    <dxf>
      <font>
        <strike val="0"/>
        <u val="none"/>
        <vertAlign val="baseline"/>
        <sz val="16"/>
        <name val="Trebuchet MS"/>
        <scheme val="none"/>
      </font>
      <numFmt numFmtId="168" formatCode="[$$-80A]#,##0.00;\-[$$-80A]#,##0.00"/>
      <fill>
        <patternFill patternType="solid">
          <fgColor indexed="64"/>
          <bgColor rgb="FFFFFFCC"/>
        </patternFill>
      </fill>
    </dxf>
    <dxf>
      <font>
        <b val="0"/>
        <i val="0"/>
        <strike val="0"/>
        <condense val="0"/>
        <extend val="0"/>
        <outline/>
        <shadow/>
        <u val="none"/>
        <vertAlign val="baseline"/>
        <sz val="16"/>
        <color auto="1"/>
        <name val="Trebuchet MS"/>
        <scheme val="none"/>
      </font>
      <numFmt numFmtId="0" formatCode="General"/>
      <fill>
        <patternFill patternType="solid">
          <fgColor indexed="64"/>
          <bgColor rgb="FFFFFFCC"/>
        </patternFill>
      </fill>
      <alignment horizontal="left" vertical="center" textRotation="0" wrapText="1" indent="2" justifyLastLine="0" shrinkToFit="0" readingOrder="0"/>
      <protection locked="0" hidden="0"/>
    </dxf>
    <dxf>
      <font>
        <b val="0"/>
        <strike val="0"/>
        <u val="none"/>
        <vertAlign val="baseline"/>
        <sz val="16"/>
        <name val="Trebuchet MS"/>
        <scheme val="none"/>
      </font>
      <fill>
        <patternFill patternType="solid">
          <fgColor indexed="64"/>
          <bgColor rgb="FFFFFFCC"/>
        </patternFill>
      </fill>
      <alignment horizontal="left" vertical="center" textRotation="0" wrapText="1" indent="2" justifyLastLine="0" shrinkToFit="0" readingOrder="0"/>
    </dxf>
    <dxf>
      <font>
        <strike val="0"/>
        <u val="none"/>
        <vertAlign val="baseline"/>
        <sz val="16"/>
        <name val="Trebuchet MS"/>
        <scheme val="none"/>
      </font>
      <fill>
        <patternFill patternType="solid">
          <fgColor indexed="64"/>
          <bgColor rgb="FFFFFFCC"/>
        </patternFill>
      </fill>
      <alignment horizontal="left" vertical="center" textRotation="0" justifyLastLine="0" shrinkToFit="0" readingOrder="0"/>
    </dxf>
    <dxf>
      <font>
        <b val="0"/>
        <i val="0"/>
        <strike val="0"/>
        <outline/>
        <shadow/>
        <u val="none"/>
        <vertAlign val="baseline"/>
        <sz val="16"/>
        <color auto="1"/>
        <name val="Trebuchet MS"/>
        <scheme val="none"/>
      </font>
      <fill>
        <patternFill patternType="solid">
          <fgColor indexed="64"/>
          <bgColor rgb="FFFFFFCC"/>
        </patternFill>
      </fill>
      <alignment horizontal="left" vertical="center" textRotation="0" justifyLastLine="0" shrinkToFit="0" readingOrder="0"/>
    </dxf>
    <dxf>
      <font>
        <b/>
        <i/>
        <strike val="0"/>
        <outline/>
        <shadow/>
        <u val="none"/>
        <vertAlign val="baseline"/>
        <sz val="16"/>
        <color auto="1"/>
        <name val="Trebuchet MS"/>
        <scheme val="none"/>
      </font>
      <fill>
        <patternFill patternType="solid">
          <fgColor indexed="64"/>
          <bgColor rgb="FFFFFFCC"/>
        </patternFill>
      </fill>
      <alignment horizontal="left" vertical="center" textRotation="0" justifyLastLine="0" shrinkToFit="0" readingOrder="0"/>
    </dxf>
    <dxf>
      <font>
        <b val="0"/>
        <i val="0"/>
        <strike val="0"/>
        <condense val="0"/>
        <extend val="0"/>
        <outline val="0"/>
        <shadow val="0"/>
        <u val="none"/>
        <vertAlign val="baseline"/>
        <sz val="16"/>
        <color theme="1"/>
        <name val="Trebuchet MS"/>
        <scheme val="none"/>
      </font>
      <numFmt numFmtId="168" formatCode="[$$-80A]#,##0.00;\-[$$-80A]#,##0.00"/>
      <fill>
        <patternFill patternType="solid">
          <fgColor indexed="64"/>
          <bgColor rgb="FFFFFF00"/>
        </patternFill>
      </fill>
      <alignment horizontal="right" vertical="center" textRotation="0" wrapText="0" indent="0" justifyLastLine="0" shrinkToFit="0" readingOrder="0"/>
    </dxf>
    <dxf>
      <font>
        <b val="0"/>
        <i val="0"/>
        <strike val="0"/>
        <condense val="0"/>
        <extend val="0"/>
        <outline val="0"/>
        <shadow val="0"/>
        <u val="none"/>
        <vertAlign val="baseline"/>
        <sz val="16"/>
        <color theme="1"/>
        <name val="Trebuchet MS"/>
        <scheme val="none"/>
      </font>
      <numFmt numFmtId="168" formatCode="[$$-80A]#,##0.00;\-[$$-80A]#,##0.00"/>
      <fill>
        <patternFill patternType="solid">
          <fgColor indexed="64"/>
          <bgColor rgb="FFFFFFCC"/>
        </patternFill>
      </fill>
      <alignment horizontal="right" vertical="center" textRotation="0" wrapText="0" indent="0" justifyLastLine="0" shrinkToFit="0" readingOrder="0"/>
    </dxf>
    <dxf>
      <font>
        <b val="0"/>
        <i val="0"/>
        <strike val="0"/>
        <condense val="0"/>
        <extend val="0"/>
        <outline val="0"/>
        <shadow val="0"/>
        <u val="none"/>
        <vertAlign val="baseline"/>
        <sz val="16"/>
        <color auto="1"/>
        <name val="Trebuchet MS"/>
        <scheme val="none"/>
      </font>
      <numFmt numFmtId="0" formatCode="General"/>
      <fill>
        <patternFill patternType="solid">
          <fgColor indexed="64"/>
          <bgColor rgb="FFFFFFCC"/>
        </patternFill>
      </fill>
      <alignment horizontal="general" vertical="center" textRotation="0" wrapText="0" indent="0" justifyLastLine="0" shrinkToFit="0" readingOrder="0"/>
      <border diagonalUp="0" diagonalDown="0" outline="0">
        <left style="double">
          <color auto="1"/>
        </left>
        <right/>
        <top/>
        <bottom/>
      </border>
      <protection locked="1" hidden="0"/>
    </dxf>
    <dxf>
      <font>
        <strike val="0"/>
        <u val="none"/>
        <vertAlign val="baseline"/>
        <sz val="16"/>
        <name val="Trebuchet MS"/>
        <scheme val="none"/>
      </font>
      <fill>
        <patternFill patternType="solid">
          <fgColor indexed="64"/>
          <bgColor rgb="FFFFFFCC"/>
        </patternFill>
      </fill>
      <alignment horizontal="left" vertical="center" textRotation="0" wrapText="1" indent="2" justifyLastLine="0" shrinkToFit="0" readingOrder="0"/>
    </dxf>
    <dxf>
      <font>
        <b val="0"/>
        <strike val="0"/>
        <u val="none"/>
        <vertAlign val="baseline"/>
        <sz val="16"/>
        <name val="Trebuchet MS"/>
        <scheme val="none"/>
      </font>
      <fill>
        <patternFill patternType="solid">
          <fgColor indexed="64"/>
          <bgColor rgb="FFFFFFCC"/>
        </patternFill>
      </fill>
      <alignment horizontal="left" vertical="center" textRotation="0" wrapText="1" justifyLastLine="0" shrinkToFit="0" readingOrder="0"/>
    </dxf>
    <dxf>
      <font>
        <b val="0"/>
        <i/>
        <strike val="0"/>
        <outline/>
        <shadow/>
        <u val="none"/>
        <vertAlign val="baseline"/>
        <sz val="16"/>
        <color auto="1"/>
        <name val="Trebuchet MS"/>
        <scheme val="none"/>
      </font>
      <fill>
        <patternFill patternType="solid">
          <fgColor indexed="64"/>
          <bgColor rgb="FFFFFFCC"/>
        </patternFill>
      </fill>
      <alignment horizontal="left" vertical="center" textRotation="0" wrapText="1" justifyLastLine="0" shrinkToFit="0" readingOrder="0"/>
    </dxf>
    <dxf>
      <font>
        <b val="0"/>
        <i val="0"/>
        <strike val="0"/>
        <condense val="0"/>
        <extend val="0"/>
        <outline val="0"/>
        <shadow val="0"/>
        <u val="none"/>
        <vertAlign val="baseline"/>
        <sz val="16"/>
        <color theme="1"/>
        <name val="Trebuchet MS"/>
        <scheme val="none"/>
      </font>
      <numFmt numFmtId="168" formatCode="[$$-80A]#,##0.00;\-[$$-80A]#,##0.00"/>
      <fill>
        <patternFill patternType="solid">
          <fgColor indexed="64"/>
          <bgColor rgb="FFFFFFCC"/>
        </patternFill>
      </fill>
      <alignment horizontal="right" vertical="center" textRotation="0" wrapText="0" indent="0" justifyLastLine="0" shrinkToFit="0" readingOrder="0"/>
    </dxf>
    <dxf>
      <font>
        <b val="0"/>
        <strike val="0"/>
        <u val="none"/>
        <vertAlign val="baseline"/>
        <sz val="16"/>
        <name val="Trebuchet MS"/>
        <scheme val="none"/>
      </font>
      <fill>
        <patternFill patternType="solid">
          <fgColor indexed="64"/>
          <bgColor rgb="FFFFFFCC"/>
        </patternFill>
      </fill>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8" formatCode="[$$-80A]#,##0.00;\-[$$-80A]#,##0.00"/>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shadow/>
        <u val="none"/>
        <vertAlign val="baseline"/>
        <sz val="10"/>
        <color auto="1"/>
        <name val="Calibri"/>
        <scheme val="minor"/>
      </font>
      <numFmt numFmtId="0" formatCode="General"/>
      <fill>
        <patternFill patternType="none">
          <fgColor indexed="64"/>
          <bgColor indexed="65"/>
        </patternFill>
      </fill>
      <alignment horizontal="left" vertical="center" textRotation="0" wrapText="1" indent="2" justifyLastLine="0" shrinkToFit="0" readingOrder="0"/>
      <border diagonalUp="0" diagonalDown="0" outline="0">
        <left/>
        <right/>
        <top/>
        <bottom/>
      </border>
      <protection locked="1" hidden="0"/>
    </dxf>
    <dxf>
      <font>
        <b val="0"/>
        <i val="0"/>
        <strike val="0"/>
        <outline/>
        <shadow/>
        <u val="none"/>
        <vertAlign val="baseline"/>
        <sz val="10"/>
        <color auto="1"/>
        <name val="Calibri"/>
        <scheme val="minor"/>
      </font>
      <alignment horizontal="left" vertical="center" textRotation="0" wrapText="1" justifyLastLine="0" shrinkToFit="0" readingOrder="0"/>
    </dxf>
    <dxf>
      <font>
        <b/>
        <i val="0"/>
      </font>
      <fill>
        <patternFill>
          <bgColor rgb="FFD7D7D7"/>
        </patternFill>
      </fill>
    </dxf>
    <dxf>
      <font>
        <b val="0"/>
        <i val="0"/>
      </font>
      <fill>
        <patternFill patternType="none">
          <bgColor indexed="65"/>
        </patternFill>
      </fill>
    </dxf>
    <dxf>
      <font>
        <b val="0"/>
        <i val="0"/>
        <color theme="1"/>
      </font>
      <border diagonalUp="0" diagonalDown="0">
        <left/>
        <right/>
        <top style="dotted">
          <color theme="1"/>
        </top>
        <bottom/>
        <vertical/>
        <horizontal/>
      </border>
    </dxf>
    <dxf>
      <font>
        <b val="0"/>
        <i val="0"/>
        <color theme="1"/>
      </font>
      <border diagonalUp="0" diagonalDown="0">
        <left/>
        <right/>
        <top/>
        <bottom/>
        <vertical/>
        <horizontal/>
      </border>
    </dxf>
  </dxfs>
  <tableStyles count="2" defaultTableStyle="TableStyleMedium2" defaultPivotStyle="PivotStyleLight16">
    <tableStyle name="Balance sheet table" pivot="0" count="2">
      <tableStyleElement type="wholeTable" dxfId="38"/>
      <tableStyleElement type="totalRow" dxfId="37"/>
    </tableStyle>
    <tableStyle name="MySqlDefault" pivot="0" table="0" count="2">
      <tableStyleElement type="wholeTable" dxfId="36"/>
      <tableStyleElement type="headerRow" dxfId="35"/>
    </tableStyle>
  </tableStyles>
  <colors>
    <mruColors>
      <color rgb="FFFFFFCC"/>
      <color rgb="FFCC99FF"/>
      <color rgb="FFCC66FF"/>
      <color rgb="FFF973A3"/>
      <color rgb="FF9933FF"/>
      <color rgb="FF99FFCC"/>
      <color rgb="FFFFCCFF"/>
      <color rgb="FFFFFF99"/>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3" Type="http://schemas.openxmlformats.org/officeDocument/2006/relationships/hyperlink" Target="#Simulaci&#243;n!A1"/><Relationship Id="rId2" Type="http://schemas.openxmlformats.org/officeDocument/2006/relationships/hyperlink" Target="#Datos!A1"/><Relationship Id="rId1" Type="http://schemas.openxmlformats.org/officeDocument/2006/relationships/hyperlink" Target="#Fundamentos!A1"/><Relationship Id="rId5" Type="http://schemas.openxmlformats.org/officeDocument/2006/relationships/image" Target="../media/image1.png"/><Relationship Id="rId4" Type="http://schemas.openxmlformats.org/officeDocument/2006/relationships/hyperlink" Target="#Resutados!A1"/></Relationships>
</file>

<file path=xl/drawings/_rels/drawing2.xml.rels><?xml version="1.0" encoding="UTF-8" standalone="yes"?>
<Relationships xmlns="http://schemas.openxmlformats.org/package/2006/relationships"><Relationship Id="rId3" Type="http://schemas.openxmlformats.org/officeDocument/2006/relationships/hyperlink" Target="#Simulaci&#243;n!A1"/><Relationship Id="rId2" Type="http://schemas.openxmlformats.org/officeDocument/2006/relationships/hyperlink" Target="#Datos!A1"/><Relationship Id="rId1" Type="http://schemas.openxmlformats.org/officeDocument/2006/relationships/hyperlink" Target="#Portada!A1"/><Relationship Id="rId5" Type="http://schemas.openxmlformats.org/officeDocument/2006/relationships/image" Target="../media/image2.png"/><Relationship Id="rId4" Type="http://schemas.openxmlformats.org/officeDocument/2006/relationships/hyperlink" Target="#Resutados!A1"/></Relationships>
</file>

<file path=xl/drawings/_rels/drawing3.xml.rels><?xml version="1.0" encoding="UTF-8" standalone="yes"?>
<Relationships xmlns="http://schemas.openxmlformats.org/package/2006/relationships"><Relationship Id="rId3" Type="http://schemas.openxmlformats.org/officeDocument/2006/relationships/hyperlink" Target="#Simulaci&#243;n!A1"/><Relationship Id="rId2" Type="http://schemas.openxmlformats.org/officeDocument/2006/relationships/hyperlink" Target="#Fundamentos!A1"/><Relationship Id="rId1" Type="http://schemas.openxmlformats.org/officeDocument/2006/relationships/hyperlink" Target="#Portada!A1"/><Relationship Id="rId4" Type="http://schemas.openxmlformats.org/officeDocument/2006/relationships/hyperlink" Target="#Resutados!A1"/></Relationships>
</file>

<file path=xl/drawings/_rels/drawing4.xml.rels><?xml version="1.0" encoding="UTF-8" standalone="yes"?>
<Relationships xmlns="http://schemas.openxmlformats.org/package/2006/relationships"><Relationship Id="rId3" Type="http://schemas.openxmlformats.org/officeDocument/2006/relationships/hyperlink" Target="#Datos!A1"/><Relationship Id="rId2" Type="http://schemas.openxmlformats.org/officeDocument/2006/relationships/hyperlink" Target="#Fundamentos!A1"/><Relationship Id="rId1" Type="http://schemas.openxmlformats.org/officeDocument/2006/relationships/hyperlink" Target="#Portada!A1"/><Relationship Id="rId4" Type="http://schemas.openxmlformats.org/officeDocument/2006/relationships/hyperlink" Target="#Resutados!A1"/></Relationships>
</file>

<file path=xl/drawings/_rels/drawing5.xml.rels><?xml version="1.0" encoding="UTF-8" standalone="yes"?>
<Relationships xmlns="http://schemas.openxmlformats.org/package/2006/relationships"><Relationship Id="rId3" Type="http://schemas.openxmlformats.org/officeDocument/2006/relationships/hyperlink" Target="#Datos!A1"/><Relationship Id="rId2" Type="http://schemas.openxmlformats.org/officeDocument/2006/relationships/hyperlink" Target="#Fundamentos!A1"/><Relationship Id="rId1" Type="http://schemas.openxmlformats.org/officeDocument/2006/relationships/hyperlink" Target="#Portada!A1"/><Relationship Id="rId4" Type="http://schemas.openxmlformats.org/officeDocument/2006/relationships/hyperlink" Target="#Simulaci&#243;n!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213013</xdr:colOff>
      <xdr:row>0</xdr:row>
      <xdr:rowOff>147205</xdr:rowOff>
    </xdr:from>
    <xdr:to>
      <xdr:col>3</xdr:col>
      <xdr:colOff>110970</xdr:colOff>
      <xdr:row>2</xdr:row>
      <xdr:rowOff>61480</xdr:rowOff>
    </xdr:to>
    <xdr:sp macro="" textlink="">
      <xdr:nvSpPr>
        <xdr:cNvPr id="8" name="Rectángulo 7">
          <a:hlinkClick xmlns:r="http://schemas.openxmlformats.org/officeDocument/2006/relationships" r:id="rId1"/>
          <a:extLst>
            <a:ext uri="{FF2B5EF4-FFF2-40B4-BE49-F238E27FC236}">
              <a16:creationId xmlns:a16="http://schemas.microsoft.com/office/drawing/2014/main" id="{00000000-0008-0000-0000-000008000000}"/>
            </a:ext>
          </a:extLst>
        </xdr:cNvPr>
        <xdr:cNvSpPr/>
      </xdr:nvSpPr>
      <xdr:spPr>
        <a:xfrm>
          <a:off x="975013" y="147205"/>
          <a:ext cx="1421957" cy="2952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1400">
              <a:solidFill>
                <a:sysClr val="windowText" lastClr="000000"/>
              </a:solidFill>
              <a:latin typeface="Rockwell" panose="02060603020205020403" pitchFamily="18" charset="0"/>
              <a:ea typeface="+mn-ea"/>
              <a:cs typeface="DilleniaUPC" panose="020B0502040204020203" pitchFamily="18" charset="-34"/>
            </a:rPr>
            <a:t>Fundamentos</a:t>
          </a:r>
        </a:p>
      </xdr:txBody>
    </xdr:sp>
    <xdr:clientData/>
  </xdr:twoCellAnchor>
  <xdr:twoCellAnchor>
    <xdr:from>
      <xdr:col>3</xdr:col>
      <xdr:colOff>237259</xdr:colOff>
      <xdr:row>0</xdr:row>
      <xdr:rowOff>164522</xdr:rowOff>
    </xdr:from>
    <xdr:to>
      <xdr:col>4</xdr:col>
      <xdr:colOff>760708</xdr:colOff>
      <xdr:row>2</xdr:row>
      <xdr:rowOff>78797</xdr:rowOff>
    </xdr:to>
    <xdr:sp macro="" textlink="">
      <xdr:nvSpPr>
        <xdr:cNvPr id="9" name="Rectángulo 8">
          <a:hlinkClick xmlns:r="http://schemas.openxmlformats.org/officeDocument/2006/relationships" r:id="rId2"/>
          <a:extLst>
            <a:ext uri="{FF2B5EF4-FFF2-40B4-BE49-F238E27FC236}">
              <a16:creationId xmlns:a16="http://schemas.microsoft.com/office/drawing/2014/main" id="{00000000-0008-0000-0000-000009000000}"/>
            </a:ext>
          </a:extLst>
        </xdr:cNvPr>
        <xdr:cNvSpPr/>
      </xdr:nvSpPr>
      <xdr:spPr>
        <a:xfrm>
          <a:off x="2523259" y="164522"/>
          <a:ext cx="1285449" cy="2952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1400">
              <a:solidFill>
                <a:sysClr val="windowText" lastClr="000000"/>
              </a:solidFill>
              <a:latin typeface="Rockwell" panose="02060603020205020403" pitchFamily="18" charset="0"/>
              <a:ea typeface="+mn-ea"/>
              <a:cs typeface="DilleniaUPC" panose="020B0502040204020203" pitchFamily="18" charset="-34"/>
            </a:rPr>
            <a:t>Datos</a:t>
          </a:r>
        </a:p>
      </xdr:txBody>
    </xdr:sp>
    <xdr:clientData/>
  </xdr:twoCellAnchor>
  <xdr:twoCellAnchor>
    <xdr:from>
      <xdr:col>5</xdr:col>
      <xdr:colOff>303068</xdr:colOff>
      <xdr:row>0</xdr:row>
      <xdr:rowOff>164523</xdr:rowOff>
    </xdr:from>
    <xdr:to>
      <xdr:col>7</xdr:col>
      <xdr:colOff>121397</xdr:colOff>
      <xdr:row>2</xdr:row>
      <xdr:rowOff>78798</xdr:rowOff>
    </xdr:to>
    <xdr:sp macro="" textlink="">
      <xdr:nvSpPr>
        <xdr:cNvPr id="10" name="Rectángulo 9">
          <a:hlinkClick xmlns:r="http://schemas.openxmlformats.org/officeDocument/2006/relationships" r:id="rId3"/>
          <a:extLst>
            <a:ext uri="{FF2B5EF4-FFF2-40B4-BE49-F238E27FC236}">
              <a16:creationId xmlns:a16="http://schemas.microsoft.com/office/drawing/2014/main" id="{00000000-0008-0000-0000-00000A000000}"/>
            </a:ext>
          </a:extLst>
        </xdr:cNvPr>
        <xdr:cNvSpPr/>
      </xdr:nvSpPr>
      <xdr:spPr>
        <a:xfrm>
          <a:off x="4113068" y="164523"/>
          <a:ext cx="1342329" cy="2952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1400">
              <a:solidFill>
                <a:sysClr val="windowText" lastClr="000000"/>
              </a:solidFill>
              <a:latin typeface="Rockwell" panose="02060603020205020403" pitchFamily="18" charset="0"/>
              <a:ea typeface="+mn-ea"/>
              <a:cs typeface="DilleniaUPC" panose="020B0502040204020203" pitchFamily="18" charset="-34"/>
            </a:rPr>
            <a:t>Simulación</a:t>
          </a:r>
        </a:p>
      </xdr:txBody>
    </xdr:sp>
    <xdr:clientData/>
  </xdr:twoCellAnchor>
  <xdr:twoCellAnchor>
    <xdr:from>
      <xdr:col>7</xdr:col>
      <xdr:colOff>372341</xdr:colOff>
      <xdr:row>0</xdr:row>
      <xdr:rowOff>173182</xdr:rowOff>
    </xdr:from>
    <xdr:to>
      <xdr:col>8</xdr:col>
      <xdr:colOff>770658</xdr:colOff>
      <xdr:row>2</xdr:row>
      <xdr:rowOff>87457</xdr:rowOff>
    </xdr:to>
    <xdr:sp macro="" textlink="">
      <xdr:nvSpPr>
        <xdr:cNvPr id="11" name="Rectángulo 10">
          <a:hlinkClick xmlns:r="http://schemas.openxmlformats.org/officeDocument/2006/relationships" r:id="rId4"/>
          <a:extLst>
            <a:ext uri="{FF2B5EF4-FFF2-40B4-BE49-F238E27FC236}">
              <a16:creationId xmlns:a16="http://schemas.microsoft.com/office/drawing/2014/main" id="{00000000-0008-0000-0000-00000B000000}"/>
            </a:ext>
          </a:extLst>
        </xdr:cNvPr>
        <xdr:cNvSpPr/>
      </xdr:nvSpPr>
      <xdr:spPr>
        <a:xfrm>
          <a:off x="5706341" y="173182"/>
          <a:ext cx="1160317" cy="2952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1400">
              <a:solidFill>
                <a:sysClr val="windowText" lastClr="000000"/>
              </a:solidFill>
              <a:latin typeface="Rockwell" panose="02060603020205020403" pitchFamily="18" charset="0"/>
              <a:ea typeface="+mn-ea"/>
              <a:cs typeface="DilleniaUPC" panose="020B0502040204020203" pitchFamily="18" charset="-34"/>
            </a:rPr>
            <a:t>Resultados</a:t>
          </a:r>
        </a:p>
      </xdr:txBody>
    </xdr:sp>
    <xdr:clientData/>
  </xdr:twoCellAnchor>
  <xdr:twoCellAnchor editAs="oneCell">
    <xdr:from>
      <xdr:col>1</xdr:col>
      <xdr:colOff>123824</xdr:colOff>
      <xdr:row>3</xdr:row>
      <xdr:rowOff>57150</xdr:rowOff>
    </xdr:from>
    <xdr:to>
      <xdr:col>8</xdr:col>
      <xdr:colOff>698367</xdr:colOff>
      <xdr:row>25</xdr:row>
      <xdr:rowOff>33790</xdr:rowOff>
    </xdr:to>
    <xdr:pic>
      <xdr:nvPicPr>
        <xdr:cNvPr id="3" name="Imagen 2">
          <a:extLst>
            <a:ext uri="{FF2B5EF4-FFF2-40B4-BE49-F238E27FC236}">
              <a16:creationId xmlns:a16="http://schemas.microsoft.com/office/drawing/2014/main" id="{B7132AF0-3098-476B-B6C6-299EB207FEA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5952"/>
        <a:stretch/>
      </xdr:blipFill>
      <xdr:spPr>
        <a:xfrm>
          <a:off x="885824" y="628650"/>
          <a:ext cx="5908543" cy="4167640"/>
        </a:xfrm>
        <a:prstGeom prst="rect">
          <a:avLst/>
        </a:prstGeom>
        <a:ln w="127000" cap="sq">
          <a:solidFill>
            <a:schemeClr val="accent4">
              <a:lumMod val="75000"/>
            </a:schemeClr>
          </a:solidFill>
          <a:miter lim="800000"/>
        </a:ln>
        <a:effectLst>
          <a:outerShdw blurRad="57150" dist="50800" dir="2700000" algn="tl" rotWithShape="0">
            <a:srgbClr val="000000">
              <a:alpha val="40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694531</xdr:colOff>
      <xdr:row>1</xdr:row>
      <xdr:rowOff>39686</xdr:rowOff>
    </xdr:from>
    <xdr:to>
      <xdr:col>4</xdr:col>
      <xdr:colOff>579133</xdr:colOff>
      <xdr:row>2</xdr:row>
      <xdr:rowOff>144461</xdr:rowOff>
    </xdr:to>
    <xdr:sp macro="" textlink="">
      <xdr:nvSpPr>
        <xdr:cNvPr id="2" name="Rectángulo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1766094" y="228202"/>
          <a:ext cx="2236086" cy="29329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cs typeface="DilleniaUPC" panose="02020603050405020304" pitchFamily="18" charset="-34"/>
            </a:rPr>
            <a:t>Portada</a:t>
          </a:r>
          <a:endParaRPr lang="es-MX" sz="1100">
            <a:solidFill>
              <a:sysClr val="windowText" lastClr="000000"/>
            </a:solidFill>
            <a:latin typeface="Rockwell" panose="02060603020205020403" pitchFamily="18" charset="0"/>
            <a:cs typeface="DilleniaUPC" panose="02020603050405020304" pitchFamily="18" charset="-34"/>
          </a:endParaRPr>
        </a:p>
      </xdr:txBody>
    </xdr:sp>
    <xdr:clientData/>
  </xdr:twoCellAnchor>
  <xdr:twoCellAnchor>
    <xdr:from>
      <xdr:col>5</xdr:col>
      <xdr:colOff>118670</xdr:colOff>
      <xdr:row>1</xdr:row>
      <xdr:rowOff>19843</xdr:rowOff>
    </xdr:from>
    <xdr:to>
      <xdr:col>7</xdr:col>
      <xdr:colOff>349089</xdr:colOff>
      <xdr:row>2</xdr:row>
      <xdr:rowOff>124618</xdr:rowOff>
    </xdr:to>
    <xdr:sp macro="" textlink="">
      <xdr:nvSpPr>
        <xdr:cNvPr id="4" name="Rectángulo 3">
          <a:hlinkClick xmlns:r="http://schemas.openxmlformats.org/officeDocument/2006/relationships" r:id="rId2"/>
          <a:extLst>
            <a:ext uri="{FF2B5EF4-FFF2-40B4-BE49-F238E27FC236}">
              <a16:creationId xmlns:a16="http://schemas.microsoft.com/office/drawing/2014/main" id="{00000000-0008-0000-0100-000004000000}"/>
            </a:ext>
          </a:extLst>
        </xdr:cNvPr>
        <xdr:cNvSpPr/>
      </xdr:nvSpPr>
      <xdr:spPr>
        <a:xfrm>
          <a:off x="4305701" y="208359"/>
          <a:ext cx="1758388" cy="29329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ea typeface="+mn-ea"/>
              <a:cs typeface="DilleniaUPC" panose="02020603050405020304" pitchFamily="18" charset="-34"/>
            </a:rPr>
            <a:t>Datos</a:t>
          </a:r>
        </a:p>
      </xdr:txBody>
    </xdr:sp>
    <xdr:clientData/>
  </xdr:twoCellAnchor>
  <xdr:twoCellAnchor>
    <xdr:from>
      <xdr:col>7</xdr:col>
      <xdr:colOff>596507</xdr:colOff>
      <xdr:row>1</xdr:row>
      <xdr:rowOff>29765</xdr:rowOff>
    </xdr:from>
    <xdr:to>
      <xdr:col>10</xdr:col>
      <xdr:colOff>54545</xdr:colOff>
      <xdr:row>2</xdr:row>
      <xdr:rowOff>134540</xdr:rowOff>
    </xdr:to>
    <xdr:sp macro="" textlink="">
      <xdr:nvSpPr>
        <xdr:cNvPr id="5" name="Rectángulo 4">
          <a:hlinkClick xmlns:r="http://schemas.openxmlformats.org/officeDocument/2006/relationships" r:id="rId3"/>
          <a:extLst>
            <a:ext uri="{FF2B5EF4-FFF2-40B4-BE49-F238E27FC236}">
              <a16:creationId xmlns:a16="http://schemas.microsoft.com/office/drawing/2014/main" id="{00000000-0008-0000-0100-000005000000}"/>
            </a:ext>
          </a:extLst>
        </xdr:cNvPr>
        <xdr:cNvSpPr/>
      </xdr:nvSpPr>
      <xdr:spPr>
        <a:xfrm>
          <a:off x="6311507" y="218281"/>
          <a:ext cx="1839288" cy="29329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ea typeface="+mn-ea"/>
              <a:cs typeface="DilleniaUPC" panose="02020603050405020304" pitchFamily="18" charset="-34"/>
            </a:rPr>
            <a:t>Simulación</a:t>
          </a:r>
        </a:p>
      </xdr:txBody>
    </xdr:sp>
    <xdr:clientData/>
  </xdr:twoCellAnchor>
  <xdr:twoCellAnchor>
    <xdr:from>
      <xdr:col>10</xdr:col>
      <xdr:colOff>290915</xdr:colOff>
      <xdr:row>1</xdr:row>
      <xdr:rowOff>19843</xdr:rowOff>
    </xdr:from>
    <xdr:to>
      <xdr:col>12</xdr:col>
      <xdr:colOff>496094</xdr:colOff>
      <xdr:row>2</xdr:row>
      <xdr:rowOff>124618</xdr:rowOff>
    </xdr:to>
    <xdr:sp macro="" textlink="">
      <xdr:nvSpPr>
        <xdr:cNvPr id="6" name="Rectángulo 5">
          <a:hlinkClick xmlns:r="http://schemas.openxmlformats.org/officeDocument/2006/relationships" r:id="rId4"/>
          <a:extLst>
            <a:ext uri="{FF2B5EF4-FFF2-40B4-BE49-F238E27FC236}">
              <a16:creationId xmlns:a16="http://schemas.microsoft.com/office/drawing/2014/main" id="{00000000-0008-0000-0100-000006000000}"/>
            </a:ext>
          </a:extLst>
        </xdr:cNvPr>
        <xdr:cNvSpPr/>
      </xdr:nvSpPr>
      <xdr:spPr>
        <a:xfrm>
          <a:off x="8387165" y="208359"/>
          <a:ext cx="1733148" cy="293290"/>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ea typeface="+mn-ea"/>
              <a:cs typeface="DilleniaUPC" panose="02020603050405020304" pitchFamily="18" charset="-34"/>
            </a:rPr>
            <a:t>Resultados</a:t>
          </a:r>
        </a:p>
      </xdr:txBody>
    </xdr:sp>
    <xdr:clientData/>
  </xdr:twoCellAnchor>
  <xdr:twoCellAnchor editAs="oneCell">
    <xdr:from>
      <xdr:col>8</xdr:col>
      <xdr:colOff>45247</xdr:colOff>
      <xdr:row>29</xdr:row>
      <xdr:rowOff>102054</xdr:rowOff>
    </xdr:from>
    <xdr:to>
      <xdr:col>12</xdr:col>
      <xdr:colOff>653336</xdr:colOff>
      <xdr:row>29</xdr:row>
      <xdr:rowOff>839108</xdr:rowOff>
    </xdr:to>
    <xdr:pic>
      <xdr:nvPicPr>
        <xdr:cNvPr id="7" name="Imagen 6" descr="http://148.204.57.106:8080/Administracion/img/razones.png">
          <a:extLst>
            <a:ext uri="{FF2B5EF4-FFF2-40B4-BE49-F238E27FC236}">
              <a16:creationId xmlns:a16="http://schemas.microsoft.com/office/drawing/2014/main" id="{00000000-0008-0000-0100-000007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720" t="5226" r="4319" b="53978"/>
        <a:stretch/>
      </xdr:blipFill>
      <xdr:spPr bwMode="auto">
        <a:xfrm>
          <a:off x="6613528" y="6749710"/>
          <a:ext cx="3664027" cy="7370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694530</xdr:colOff>
      <xdr:row>29</xdr:row>
      <xdr:rowOff>66536</xdr:rowOff>
    </xdr:from>
    <xdr:to>
      <xdr:col>15</xdr:col>
      <xdr:colOff>739887</xdr:colOff>
      <xdr:row>29</xdr:row>
      <xdr:rowOff>824813</xdr:rowOff>
    </xdr:to>
    <xdr:pic>
      <xdr:nvPicPr>
        <xdr:cNvPr id="8" name="Imagen 7" descr="http://148.204.57.106:8080/Administracion/img/razones.png">
          <a:extLst>
            <a:ext uri="{FF2B5EF4-FFF2-40B4-BE49-F238E27FC236}">
              <a16:creationId xmlns:a16="http://schemas.microsoft.com/office/drawing/2014/main" id="{0251DA58-81C2-4EE2-BF11-1EFB402EA4CA}"/>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8273" t="47562" r="20225" b="10873"/>
        <a:stretch/>
      </xdr:blipFill>
      <xdr:spPr bwMode="auto">
        <a:xfrm>
          <a:off x="10318749" y="6714192"/>
          <a:ext cx="2446451" cy="758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628650</xdr:colOff>
          <xdr:row>3</xdr:row>
          <xdr:rowOff>152400</xdr:rowOff>
        </xdr:to>
        <xdr:sp macro="" textlink="">
          <xdr:nvSpPr>
            <xdr:cNvPr id="1026" name="CommandButton1"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2118623</xdr:colOff>
      <xdr:row>0</xdr:row>
      <xdr:rowOff>148317</xdr:rowOff>
    </xdr:from>
    <xdr:to>
      <xdr:col>2</xdr:col>
      <xdr:colOff>1280298</xdr:colOff>
      <xdr:row>2</xdr:row>
      <xdr:rowOff>81642</xdr:rowOff>
    </xdr:to>
    <xdr:sp macro="" textlink="">
      <xdr:nvSpPr>
        <xdr:cNvPr id="2" name="Rectángulo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2798980" y="148317"/>
          <a:ext cx="2005568" cy="327932"/>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cs typeface="DilleniaUPC" panose="020B0502040204020203" pitchFamily="18" charset="-34"/>
            </a:rPr>
            <a:t>Portada</a:t>
          </a:r>
          <a:endParaRPr lang="es-MX" sz="1100">
            <a:solidFill>
              <a:sysClr val="windowText" lastClr="000000"/>
            </a:solidFill>
            <a:latin typeface="Rockwell" panose="02060603020205020403" pitchFamily="18" charset="0"/>
            <a:cs typeface="DilleniaUPC" panose="020B0502040204020203" pitchFamily="18" charset="-34"/>
          </a:endParaRPr>
        </a:p>
      </xdr:txBody>
    </xdr:sp>
    <xdr:clientData/>
  </xdr:twoCellAnchor>
  <xdr:twoCellAnchor>
    <xdr:from>
      <xdr:col>3</xdr:col>
      <xdr:colOff>205459</xdr:colOff>
      <xdr:row>0</xdr:row>
      <xdr:rowOff>161925</xdr:rowOff>
    </xdr:from>
    <xdr:to>
      <xdr:col>4</xdr:col>
      <xdr:colOff>1714103</xdr:colOff>
      <xdr:row>2</xdr:row>
      <xdr:rowOff>95250</xdr:rowOff>
    </xdr:to>
    <xdr:sp macro="" textlink="">
      <xdr:nvSpPr>
        <xdr:cNvPr id="4" name="Rectángulo 3">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5172066" y="161925"/>
          <a:ext cx="2229823" cy="327932"/>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ea typeface="+mn-ea"/>
              <a:cs typeface="DilleniaUPC" panose="020B0502040204020203" pitchFamily="18" charset="-34"/>
            </a:rPr>
            <a:t>Fundamentos</a:t>
          </a:r>
        </a:p>
      </xdr:txBody>
    </xdr:sp>
    <xdr:clientData/>
  </xdr:twoCellAnchor>
  <xdr:twoCellAnchor>
    <xdr:from>
      <xdr:col>4</xdr:col>
      <xdr:colOff>2008406</xdr:colOff>
      <xdr:row>0</xdr:row>
      <xdr:rowOff>175532</xdr:rowOff>
    </xdr:from>
    <xdr:to>
      <xdr:col>8</xdr:col>
      <xdr:colOff>38862</xdr:colOff>
      <xdr:row>2</xdr:row>
      <xdr:rowOff>108857</xdr:rowOff>
    </xdr:to>
    <xdr:sp macro="" textlink="">
      <xdr:nvSpPr>
        <xdr:cNvPr id="6" name="Rectángulo 5">
          <a:hlinkClick xmlns:r="http://schemas.openxmlformats.org/officeDocument/2006/relationships" r:id="rId3"/>
          <a:extLst>
            <a:ext uri="{FF2B5EF4-FFF2-40B4-BE49-F238E27FC236}">
              <a16:creationId xmlns:a16="http://schemas.microsoft.com/office/drawing/2014/main" id="{00000000-0008-0000-0200-000006000000}"/>
            </a:ext>
          </a:extLst>
        </xdr:cNvPr>
        <xdr:cNvSpPr/>
      </xdr:nvSpPr>
      <xdr:spPr>
        <a:xfrm>
          <a:off x="7696192" y="175532"/>
          <a:ext cx="2112599" cy="327932"/>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ea typeface="+mn-ea"/>
              <a:cs typeface="DilleniaUPC" panose="020B0502040204020203" pitchFamily="18" charset="-34"/>
            </a:rPr>
            <a:t>Simulación</a:t>
          </a:r>
        </a:p>
      </xdr:txBody>
    </xdr:sp>
    <xdr:clientData/>
  </xdr:twoCellAnchor>
  <xdr:twoCellAnchor>
    <xdr:from>
      <xdr:col>8</xdr:col>
      <xdr:colOff>461272</xdr:colOff>
      <xdr:row>1</xdr:row>
      <xdr:rowOff>12246</xdr:rowOff>
    </xdr:from>
    <xdr:to>
      <xdr:col>9</xdr:col>
      <xdr:colOff>789215</xdr:colOff>
      <xdr:row>2</xdr:row>
      <xdr:rowOff>136071</xdr:rowOff>
    </xdr:to>
    <xdr:sp macro="" textlink="">
      <xdr:nvSpPr>
        <xdr:cNvPr id="7" name="Rectángulo 6">
          <a:hlinkClick xmlns:r="http://schemas.openxmlformats.org/officeDocument/2006/relationships" r:id="rId4"/>
          <a:extLst>
            <a:ext uri="{FF2B5EF4-FFF2-40B4-BE49-F238E27FC236}">
              <a16:creationId xmlns:a16="http://schemas.microsoft.com/office/drawing/2014/main" id="{00000000-0008-0000-0200-000007000000}"/>
            </a:ext>
          </a:extLst>
        </xdr:cNvPr>
        <xdr:cNvSpPr/>
      </xdr:nvSpPr>
      <xdr:spPr>
        <a:xfrm>
          <a:off x="10231201" y="202746"/>
          <a:ext cx="1743085" cy="327932"/>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ea typeface="+mn-ea"/>
              <a:cs typeface="DilleniaUPC" panose="020B0502040204020203" pitchFamily="18" charset="-34"/>
            </a:rPr>
            <a:t>Resultados</a:t>
          </a:r>
        </a:p>
      </xdr:txBody>
    </xdr:sp>
    <xdr:clientData/>
  </xdr:twoCellAnchor>
  <xdr:twoCellAnchor>
    <xdr:from>
      <xdr:col>0</xdr:col>
      <xdr:colOff>0</xdr:colOff>
      <xdr:row>1</xdr:row>
      <xdr:rowOff>13606</xdr:rowOff>
    </xdr:from>
    <xdr:to>
      <xdr:col>0</xdr:col>
      <xdr:colOff>647700</xdr:colOff>
      <xdr:row>5</xdr:row>
      <xdr:rowOff>190500</xdr:rowOff>
    </xdr:to>
    <xdr:sp macro="" textlink="">
      <xdr:nvSpPr>
        <xdr:cNvPr id="3" name="Rectángulo 2">
          <a:extLst>
            <a:ext uri="{FF2B5EF4-FFF2-40B4-BE49-F238E27FC236}">
              <a16:creationId xmlns:a16="http://schemas.microsoft.com/office/drawing/2014/main" id="{00000000-0008-0000-0200-000003000000}"/>
            </a:ext>
          </a:extLst>
        </xdr:cNvPr>
        <xdr:cNvSpPr/>
      </xdr:nvSpPr>
      <xdr:spPr>
        <a:xfrm>
          <a:off x="0" y="204106"/>
          <a:ext cx="647700" cy="1115787"/>
        </a:xfrm>
        <a:prstGeom prst="rect">
          <a:avLst/>
        </a:prstGeom>
        <a:solidFill>
          <a:schemeClr val="accent6">
            <a:lumMod val="60000"/>
            <a:lumOff val="40000"/>
          </a:schemeClr>
        </a:solidFill>
        <a:ln>
          <a:solidFill>
            <a:schemeClr val="accent6">
              <a:lumMod val="60000"/>
              <a:lumOff val="4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s-MX"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176301</xdr:colOff>
      <xdr:row>1</xdr:row>
      <xdr:rowOff>0</xdr:rowOff>
    </xdr:from>
    <xdr:to>
      <xdr:col>3</xdr:col>
      <xdr:colOff>2163126</xdr:colOff>
      <xdr:row>2</xdr:row>
      <xdr:rowOff>426923</xdr:rowOff>
    </xdr:to>
    <xdr:sp macro="" textlink="">
      <xdr:nvSpPr>
        <xdr:cNvPr id="2" name="Rectángulo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6215151" y="190500"/>
          <a:ext cx="1986825" cy="712673"/>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3200">
              <a:solidFill>
                <a:sysClr val="windowText" lastClr="000000"/>
              </a:solidFill>
              <a:latin typeface="Rockwell" panose="02060603020205020403" pitchFamily="18" charset="0"/>
              <a:cs typeface="DilleniaUPC" panose="020B0502040204020203" pitchFamily="18" charset="-34"/>
            </a:rPr>
            <a:t>Portada</a:t>
          </a:r>
          <a:endParaRPr lang="es-MX" sz="1600">
            <a:solidFill>
              <a:sysClr val="windowText" lastClr="000000"/>
            </a:solidFill>
            <a:latin typeface="Rockwell" panose="02060603020205020403" pitchFamily="18" charset="0"/>
            <a:cs typeface="DilleniaUPC" panose="020B0502040204020203" pitchFamily="18" charset="-34"/>
          </a:endParaRPr>
        </a:p>
      </xdr:txBody>
    </xdr:sp>
    <xdr:clientData/>
  </xdr:twoCellAnchor>
  <xdr:twoCellAnchor>
    <xdr:from>
      <xdr:col>4</xdr:col>
      <xdr:colOff>163984</xdr:colOff>
      <xdr:row>1</xdr:row>
      <xdr:rowOff>16592</xdr:rowOff>
    </xdr:from>
    <xdr:to>
      <xdr:col>5</xdr:col>
      <xdr:colOff>1619249</xdr:colOff>
      <xdr:row>2</xdr:row>
      <xdr:rowOff>449660</xdr:rowOff>
    </xdr:to>
    <xdr:sp macro="" textlink="">
      <xdr:nvSpPr>
        <xdr:cNvPr id="3" name="Rectángulo 2">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a:off x="9079384" y="207092"/>
          <a:ext cx="2807815" cy="718818"/>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3200">
              <a:solidFill>
                <a:sysClr val="windowText" lastClr="000000"/>
              </a:solidFill>
              <a:latin typeface="Rockwell" panose="02060603020205020403" pitchFamily="18" charset="0"/>
              <a:ea typeface="+mn-ea"/>
              <a:cs typeface="DilleniaUPC" panose="020B0502040204020203" pitchFamily="18" charset="-34"/>
            </a:rPr>
            <a:t>Fundamentos</a:t>
          </a:r>
        </a:p>
      </xdr:txBody>
    </xdr:sp>
    <xdr:clientData/>
  </xdr:twoCellAnchor>
  <xdr:twoCellAnchor>
    <xdr:from>
      <xdr:col>5</xdr:col>
      <xdr:colOff>2329162</xdr:colOff>
      <xdr:row>1</xdr:row>
      <xdr:rowOff>11677</xdr:rowOff>
    </xdr:from>
    <xdr:to>
      <xdr:col>6</xdr:col>
      <xdr:colOff>543473</xdr:colOff>
      <xdr:row>2</xdr:row>
      <xdr:rowOff>438600</xdr:rowOff>
    </xdr:to>
    <xdr:sp macro="" textlink="">
      <xdr:nvSpPr>
        <xdr:cNvPr id="4" name="Rectángulo 3">
          <a:hlinkClick xmlns:r="http://schemas.openxmlformats.org/officeDocument/2006/relationships" r:id="rId3"/>
          <a:extLst>
            <a:ext uri="{FF2B5EF4-FFF2-40B4-BE49-F238E27FC236}">
              <a16:creationId xmlns:a16="http://schemas.microsoft.com/office/drawing/2014/main" id="{00000000-0008-0000-0300-000004000000}"/>
            </a:ext>
          </a:extLst>
        </xdr:cNvPr>
        <xdr:cNvSpPr/>
      </xdr:nvSpPr>
      <xdr:spPr>
        <a:xfrm>
          <a:off x="12597112" y="202177"/>
          <a:ext cx="1986211" cy="712673"/>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3200">
              <a:solidFill>
                <a:sysClr val="windowText" lastClr="000000"/>
              </a:solidFill>
              <a:latin typeface="Rockwell" panose="02060603020205020403" pitchFamily="18" charset="0"/>
              <a:ea typeface="+mn-ea"/>
              <a:cs typeface="DilleniaUPC" panose="020B0502040204020203" pitchFamily="18" charset="-34"/>
            </a:rPr>
            <a:t>Datos</a:t>
          </a:r>
        </a:p>
      </xdr:txBody>
    </xdr:sp>
    <xdr:clientData/>
  </xdr:twoCellAnchor>
  <xdr:twoCellAnchor>
    <xdr:from>
      <xdr:col>6</xdr:col>
      <xdr:colOff>1271000</xdr:colOff>
      <xdr:row>1</xdr:row>
      <xdr:rowOff>30726</xdr:rowOff>
    </xdr:from>
    <xdr:to>
      <xdr:col>8</xdr:col>
      <xdr:colOff>1600200</xdr:colOff>
      <xdr:row>2</xdr:row>
      <xdr:rowOff>457649</xdr:rowOff>
    </xdr:to>
    <xdr:sp macro="" textlink="">
      <xdr:nvSpPr>
        <xdr:cNvPr id="6" name="Rectángulo 5">
          <a:hlinkClick xmlns:r="http://schemas.openxmlformats.org/officeDocument/2006/relationships" r:id="rId4"/>
          <a:extLst>
            <a:ext uri="{FF2B5EF4-FFF2-40B4-BE49-F238E27FC236}">
              <a16:creationId xmlns:a16="http://schemas.microsoft.com/office/drawing/2014/main" id="{00000000-0008-0000-0300-000006000000}"/>
            </a:ext>
          </a:extLst>
        </xdr:cNvPr>
        <xdr:cNvSpPr/>
      </xdr:nvSpPr>
      <xdr:spPr>
        <a:xfrm>
          <a:off x="15310850" y="221226"/>
          <a:ext cx="2329450" cy="712673"/>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3200">
              <a:solidFill>
                <a:sysClr val="windowText" lastClr="000000"/>
              </a:solidFill>
              <a:latin typeface="Rockwell" panose="02060603020205020403" pitchFamily="18" charset="0"/>
              <a:ea typeface="+mn-ea"/>
              <a:cs typeface="DilleniaUPC" panose="020B0502040204020203" pitchFamily="18" charset="-34"/>
            </a:rPr>
            <a:t>Resultados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581025</xdr:colOff>
      <xdr:row>1</xdr:row>
      <xdr:rowOff>0</xdr:rowOff>
    </xdr:from>
    <xdr:to>
      <xdr:col>4</xdr:col>
      <xdr:colOff>1190626</xdr:colOff>
      <xdr:row>2</xdr:row>
      <xdr:rowOff>104775</xdr:rowOff>
    </xdr:to>
    <xdr:sp macro="" textlink="">
      <xdr:nvSpPr>
        <xdr:cNvPr id="2" name="Rectángulo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2867025" y="190500"/>
          <a:ext cx="1371601" cy="2952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cs typeface="DilleniaUPC" panose="020B0502040204020203" pitchFamily="18" charset="-34"/>
            </a:rPr>
            <a:t>Portada</a:t>
          </a:r>
          <a:endParaRPr lang="es-MX" sz="1100">
            <a:solidFill>
              <a:sysClr val="windowText" lastClr="000000"/>
            </a:solidFill>
            <a:latin typeface="Rockwell" panose="02060603020205020403" pitchFamily="18" charset="0"/>
            <a:cs typeface="DilleniaUPC" panose="020B0502040204020203" pitchFamily="18" charset="-34"/>
          </a:endParaRPr>
        </a:p>
      </xdr:txBody>
    </xdr:sp>
    <xdr:clientData/>
  </xdr:twoCellAnchor>
  <xdr:twoCellAnchor>
    <xdr:from>
      <xdr:col>5</xdr:col>
      <xdr:colOff>180975</xdr:colOff>
      <xdr:row>1</xdr:row>
      <xdr:rowOff>9525</xdr:rowOff>
    </xdr:from>
    <xdr:to>
      <xdr:col>7</xdr:col>
      <xdr:colOff>447675</xdr:colOff>
      <xdr:row>2</xdr:row>
      <xdr:rowOff>114300</xdr:rowOff>
    </xdr:to>
    <xdr:sp macro="" textlink="">
      <xdr:nvSpPr>
        <xdr:cNvPr id="3" name="Rectángulo 2">
          <a:hlinkClick xmlns:r="http://schemas.openxmlformats.org/officeDocument/2006/relationships" r:id="rId2"/>
          <a:extLst>
            <a:ext uri="{FF2B5EF4-FFF2-40B4-BE49-F238E27FC236}">
              <a16:creationId xmlns:a16="http://schemas.microsoft.com/office/drawing/2014/main" id="{00000000-0008-0000-0400-000003000000}"/>
            </a:ext>
          </a:extLst>
        </xdr:cNvPr>
        <xdr:cNvSpPr/>
      </xdr:nvSpPr>
      <xdr:spPr>
        <a:xfrm>
          <a:off x="4448175" y="200025"/>
          <a:ext cx="1790700" cy="2952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ea typeface="+mn-ea"/>
              <a:cs typeface="DilleniaUPC" panose="020B0502040204020203" pitchFamily="18" charset="-34"/>
            </a:rPr>
            <a:t>Fundamentos</a:t>
          </a:r>
        </a:p>
      </xdr:txBody>
    </xdr:sp>
    <xdr:clientData/>
  </xdr:twoCellAnchor>
  <xdr:twoCellAnchor>
    <xdr:from>
      <xdr:col>7</xdr:col>
      <xdr:colOff>695325</xdr:colOff>
      <xdr:row>1</xdr:row>
      <xdr:rowOff>28575</xdr:rowOff>
    </xdr:from>
    <xdr:to>
      <xdr:col>9</xdr:col>
      <xdr:colOff>485775</xdr:colOff>
      <xdr:row>2</xdr:row>
      <xdr:rowOff>133350</xdr:rowOff>
    </xdr:to>
    <xdr:sp macro="" textlink="">
      <xdr:nvSpPr>
        <xdr:cNvPr id="4" name="Rectángulo 3">
          <a:hlinkClick xmlns:r="http://schemas.openxmlformats.org/officeDocument/2006/relationships" r:id="rId3"/>
          <a:extLst>
            <a:ext uri="{FF2B5EF4-FFF2-40B4-BE49-F238E27FC236}">
              <a16:creationId xmlns:a16="http://schemas.microsoft.com/office/drawing/2014/main" id="{00000000-0008-0000-0400-000004000000}"/>
            </a:ext>
          </a:extLst>
        </xdr:cNvPr>
        <xdr:cNvSpPr/>
      </xdr:nvSpPr>
      <xdr:spPr>
        <a:xfrm>
          <a:off x="6486525" y="219075"/>
          <a:ext cx="1314450" cy="2952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ea typeface="+mn-ea"/>
              <a:cs typeface="DilleniaUPC" panose="020B0502040204020203" pitchFamily="18" charset="-34"/>
            </a:rPr>
            <a:t>Datos</a:t>
          </a:r>
        </a:p>
      </xdr:txBody>
    </xdr:sp>
    <xdr:clientData/>
  </xdr:twoCellAnchor>
  <xdr:twoCellAnchor>
    <xdr:from>
      <xdr:col>9</xdr:col>
      <xdr:colOff>762000</xdr:colOff>
      <xdr:row>1</xdr:row>
      <xdr:rowOff>9525</xdr:rowOff>
    </xdr:from>
    <xdr:to>
      <xdr:col>11</xdr:col>
      <xdr:colOff>666750</xdr:colOff>
      <xdr:row>2</xdr:row>
      <xdr:rowOff>114300</xdr:rowOff>
    </xdr:to>
    <xdr:sp macro="" textlink="">
      <xdr:nvSpPr>
        <xdr:cNvPr id="5" name="Rectángulo 4">
          <a:hlinkClick xmlns:r="http://schemas.openxmlformats.org/officeDocument/2006/relationships" r:id="rId4"/>
          <a:extLst>
            <a:ext uri="{FF2B5EF4-FFF2-40B4-BE49-F238E27FC236}">
              <a16:creationId xmlns:a16="http://schemas.microsoft.com/office/drawing/2014/main" id="{00000000-0008-0000-0400-000005000000}"/>
            </a:ext>
          </a:extLst>
        </xdr:cNvPr>
        <xdr:cNvSpPr/>
      </xdr:nvSpPr>
      <xdr:spPr>
        <a:xfrm>
          <a:off x="8077200" y="200025"/>
          <a:ext cx="1685925" cy="2952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s-MX" sz="2000">
              <a:solidFill>
                <a:sysClr val="windowText" lastClr="000000"/>
              </a:solidFill>
              <a:latin typeface="Rockwell" panose="02060603020205020403" pitchFamily="18" charset="0"/>
              <a:ea typeface="+mn-ea"/>
              <a:cs typeface="DilleniaUPC" panose="020B0502040204020203" pitchFamily="18" charset="-34"/>
            </a:rPr>
            <a:t>Simulación</a:t>
          </a:r>
        </a:p>
      </xdr:txBody>
    </xdr:sp>
    <xdr:clientData/>
  </xdr:twoCellAnchor>
</xdr:wsDr>
</file>

<file path=xl/tables/table1.xml><?xml version="1.0" encoding="utf-8"?>
<table xmlns="http://schemas.openxmlformats.org/spreadsheetml/2006/main" id="1" name="tblActivosActuales2" displayName="tblActivosActuales2" ref="F11:G17" totalsRowShown="0" headerRowDxfId="29" dataDxfId="28" totalsRowDxfId="34">
  <autoFilter ref="F11:G17">
    <filterColumn colId="0" hiddenButton="1"/>
    <filterColumn colId="1" hiddenButton="1"/>
  </autoFilter>
  <tableColumns count="2">
    <tableColumn id="1" name="ACTIVOS CIRCULANTES" dataDxfId="31" totalsRowDxfId="33"/>
    <tableColumn id="2" name="  " dataDxfId="30" totalsRowDxfId="32" dataCellStyle="Moneda 2"/>
  </tableColumns>
  <tableStyleInfo name="Balance sheet table" showFirstColumn="0" showLastColumn="0" showRowStripes="1" showColumnStripes="0"/>
  <extLst>
    <ext xmlns:x14="http://schemas.microsoft.com/office/spreadsheetml/2009/9/main" uri="{504A1905-F514-4f6f-8877-14C23A59335A}">
      <x14:table altText="Activos actuales" altTextSummary="Valores de las inversiones y activos actuales."/>
    </ext>
  </extLst>
</table>
</file>

<file path=xl/tables/table2.xml><?xml version="1.0" encoding="utf-8"?>
<table xmlns="http://schemas.openxmlformats.org/spreadsheetml/2006/main" id="2" name="tblOtrosActivos3" displayName="tblOtrosActivos3" ref="F19:G23" totalsRowCount="1" headerRowDxfId="23" dataDxfId="21" totalsRowDxfId="22">
  <autoFilter ref="F19:G22">
    <filterColumn colId="0" hiddenButton="1"/>
    <filterColumn colId="1" hiddenButton="1"/>
  </autoFilter>
  <tableColumns count="2">
    <tableColumn id="1" name="ACTIVO FIJO" totalsRowLabel="TOTAL ACTIVOS NO CIRCULANTES " dataDxfId="27" totalsRowDxfId="26"/>
    <tableColumn id="2" name=" " totalsRowFunction="sum" dataDxfId="25" totalsRowDxfId="24" dataCellStyle="Moneda 2"/>
  </tableColumns>
  <tableStyleInfo name="Balance sheet table" showFirstColumn="0" showLastColumn="0" showRowStripes="1" showColumnStripes="0"/>
  <extLst>
    <ext xmlns:x14="http://schemas.microsoft.com/office/spreadsheetml/2009/9/main" uri="{504A1905-F514-4f6f-8877-14C23A59335A}">
      <x14:table altText="Otros activos" altTextSummary="Valores de otras inversiones y activos."/>
    </ext>
  </extLst>
</table>
</file>

<file path=xl/tables/table3.xml><?xml version="1.0" encoding="utf-8"?>
<table xmlns="http://schemas.openxmlformats.org/spreadsheetml/2006/main" id="3" name="tblPasivoactual4" displayName="tblPasivoactual4" ref="I11:J13" totalsRowCount="1" headerRowDxfId="16" dataDxfId="14" totalsRowDxfId="15">
  <autoFilter ref="I11:J12">
    <filterColumn colId="0" hiddenButton="1"/>
    <filterColumn colId="1" hiddenButton="1"/>
  </autoFilter>
  <tableColumns count="2">
    <tableColumn id="1" name="PASIVOS CIRCULANTES" totalsRowLabel="TOTAL PASIVO CIRCULANTES" dataDxfId="20" totalsRowDxfId="19"/>
    <tableColumn id="2" name="  " totalsRowFunction="sum" dataDxfId="18" totalsRowDxfId="17" dataCellStyle="Moneda">
      <calculatedColumnFormula>IF(M13&lt;0,M13*-1,0)</calculatedColumnFormula>
    </tableColumn>
  </tableColumns>
  <tableStyleInfo name="Balance sheet table" showFirstColumn="0" showLastColumn="0" showRowStripes="1" showColumnStripes="0"/>
  <extLst>
    <ext xmlns:x14="http://schemas.microsoft.com/office/spreadsheetml/2009/9/main" uri="{504A1905-F514-4f6f-8877-14C23A59335A}">
      <x14:table altText="Pasivo actual" altTextSummary="Valores de las deudas y del pasivo actuales."/>
    </ext>
  </extLst>
</table>
</file>

<file path=xl/tables/table4.xml><?xml version="1.0" encoding="utf-8"?>
<table xmlns="http://schemas.openxmlformats.org/spreadsheetml/2006/main" id="9" name="tblOtrosPasivo10" displayName="tblOtrosPasivo10" ref="I14:J16" totalsRowCount="1" headerRowDxfId="9" dataDxfId="7" totalsRowDxfId="8">
  <autoFilter ref="I14:J15">
    <filterColumn colId="0" hiddenButton="1"/>
    <filterColumn colId="1" hiddenButton="1"/>
  </autoFilter>
  <tableColumns count="2">
    <tableColumn id="1" name="PASIVOS NO CIRCULANTES " totalsRowLabel="TOTAL PASIVOS NO CIRCULANTES " dataDxfId="13" totalsRowDxfId="12" dataCellStyle="Normal 2"/>
    <tableColumn id="2" name=" " totalsRowFunction="sum" dataDxfId="11" totalsRowDxfId="10" dataCellStyle="Moneda 2"/>
  </tableColumns>
  <tableStyleInfo name="Balance sheet table" showFirstColumn="0" showLastColumn="0" showRowStripes="1" showColumnStripes="0"/>
  <extLst>
    <ext xmlns:x14="http://schemas.microsoft.com/office/spreadsheetml/2009/9/main" uri="{504A1905-F514-4f6f-8877-14C23A59335A}">
      <x14:table altText="Otro pasivo" altTextSummary="Valores de las otras deudas y del pasivo."/>
    </ext>
  </extLst>
</table>
</file>

<file path=xl/tables/table5.xml><?xml version="1.0" encoding="utf-8"?>
<table xmlns="http://schemas.openxmlformats.org/spreadsheetml/2006/main" id="10" name="Tabla711" displayName="Tabla711" ref="I20:J24" totalsRowCount="1" headerRowDxfId="2" dataDxfId="0" totalsRowDxfId="1">
  <autoFilter ref="I20:J23">
    <filterColumn colId="0" hiddenButton="1"/>
    <filterColumn colId="1" hiddenButton="1"/>
  </autoFilter>
  <tableColumns count="2">
    <tableColumn id="1" name="CAPITAL CONTABLE " totalsRowLabel="TOTAL CAPITAL CONTABLE" dataDxfId="6" totalsRowDxfId="5"/>
    <tableColumn id="2" name="." totalsRowFunction="sum" dataDxfId="4" totalsRowDxfId="3" dataCellStyle="Moneda 2"/>
  </tableColumns>
  <tableStyleInfo name="Balance sheet table"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I3"/>
  <sheetViews>
    <sheetView zoomScale="110" zoomScaleNormal="110" workbookViewId="0">
      <selection activeCell="L13" sqref="L13:L14"/>
    </sheetView>
  </sheetViews>
  <sheetFormatPr baseColWidth="10" defaultRowHeight="15"/>
  <cols>
    <col min="1" max="8" width="11.42578125" style="27"/>
    <col min="9" max="9" width="12.28515625" style="27" customWidth="1"/>
    <col min="10" max="16384" width="11.42578125" style="27"/>
  </cols>
  <sheetData>
    <row r="1" spans="2:9">
      <c r="B1" s="4"/>
      <c r="C1" s="4"/>
      <c r="D1" s="4"/>
      <c r="E1" s="4"/>
      <c r="F1" s="4"/>
      <c r="G1" s="4"/>
      <c r="H1" s="4"/>
      <c r="I1" s="4"/>
    </row>
    <row r="2" spans="2:9">
      <c r="B2" s="4"/>
      <c r="C2" s="4"/>
      <c r="D2" s="4"/>
      <c r="E2" s="4"/>
      <c r="F2" s="4"/>
      <c r="G2" s="4"/>
      <c r="H2" s="4"/>
      <c r="I2" s="4"/>
    </row>
    <row r="3" spans="2:9">
      <c r="B3" s="4"/>
      <c r="C3" s="4"/>
      <c r="D3" s="4"/>
      <c r="E3" s="4"/>
      <c r="F3" s="4"/>
      <c r="G3" s="4"/>
      <c r="H3" s="4"/>
      <c r="I3" s="4"/>
    </row>
  </sheetData>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E318"/>
  <sheetViews>
    <sheetView zoomScale="96" zoomScaleNormal="96" workbookViewId="0"/>
  </sheetViews>
  <sheetFormatPr baseColWidth="10" defaultRowHeight="15"/>
  <cols>
    <col min="1" max="1" width="16.140625" customWidth="1"/>
    <col min="2" max="2" width="12.28515625" customWidth="1"/>
    <col min="8" max="8" width="12.85546875" customWidth="1"/>
    <col min="15" max="15" width="13.140625" customWidth="1"/>
  </cols>
  <sheetData>
    <row r="1" spans="1:109">
      <c r="A1" s="14"/>
      <c r="B1" s="14"/>
      <c r="C1" s="14"/>
      <c r="D1" s="14"/>
      <c r="E1" s="14"/>
      <c r="F1" s="14"/>
      <c r="G1" s="14"/>
      <c r="H1" s="14"/>
      <c r="I1" s="14"/>
      <c r="J1" s="14"/>
      <c r="K1" s="14"/>
      <c r="L1" s="14"/>
      <c r="M1" s="14"/>
      <c r="N1" s="14"/>
      <c r="O1" s="14"/>
      <c r="P1" s="14"/>
      <c r="Q1" s="14"/>
      <c r="R1" s="14"/>
      <c r="S1" s="14"/>
      <c r="T1" s="1"/>
      <c r="U1" s="1"/>
      <c r="V1" s="1"/>
      <c r="W1" s="1"/>
      <c r="X1" s="1"/>
      <c r="Y1" s="1"/>
      <c r="Z1" s="1"/>
    </row>
    <row r="2" spans="1:109">
      <c r="A2" s="14"/>
      <c r="B2" s="14"/>
      <c r="C2" s="14"/>
      <c r="D2" s="14"/>
      <c r="E2" s="14"/>
      <c r="F2" s="14"/>
      <c r="G2" s="14"/>
      <c r="H2" s="14"/>
      <c r="I2" s="14"/>
      <c r="J2" s="14"/>
      <c r="K2" s="14"/>
      <c r="L2" s="14"/>
      <c r="M2" s="14"/>
      <c r="N2" s="14"/>
      <c r="O2" s="14"/>
      <c r="P2" s="14"/>
      <c r="Q2" s="14"/>
      <c r="R2" s="14"/>
      <c r="S2" s="14"/>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row>
    <row r="3" spans="1:109">
      <c r="A3" s="14"/>
      <c r="B3" s="14"/>
      <c r="C3" s="14"/>
      <c r="D3" s="14"/>
      <c r="E3" s="14"/>
      <c r="F3" s="14"/>
      <c r="G3" s="14"/>
      <c r="H3" s="14"/>
      <c r="I3" s="14"/>
      <c r="J3" s="14"/>
      <c r="K3" s="14"/>
      <c r="L3" s="14"/>
      <c r="M3" s="14"/>
      <c r="N3" s="14"/>
      <c r="O3" s="14"/>
      <c r="P3" s="14"/>
      <c r="Q3" s="14"/>
      <c r="R3" s="14"/>
      <c r="S3" s="14"/>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row>
    <row r="4" spans="1:109">
      <c r="A4" s="14"/>
      <c r="B4" s="14"/>
      <c r="C4" s="14"/>
      <c r="D4" s="14"/>
      <c r="E4" s="14"/>
      <c r="F4" s="14"/>
      <c r="G4" s="14"/>
      <c r="H4" s="14"/>
      <c r="I4" s="14"/>
      <c r="J4" s="14"/>
      <c r="K4" s="14"/>
      <c r="L4" s="14"/>
      <c r="M4" s="14"/>
      <c r="N4" s="14"/>
      <c r="O4" s="14"/>
      <c r="P4" s="14"/>
      <c r="Q4" s="14"/>
      <c r="R4" s="14"/>
      <c r="S4" s="14"/>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row>
    <row r="5" spans="1:109" s="6" customFormat="1" ht="33">
      <c r="A5" s="28" t="s">
        <v>154</v>
      </c>
      <c r="B5" s="29"/>
      <c r="C5" s="29"/>
      <c r="D5" s="29"/>
      <c r="E5" s="29"/>
      <c r="F5" s="29"/>
      <c r="G5" s="29"/>
      <c r="H5" s="29"/>
      <c r="I5" s="29"/>
      <c r="J5" s="29"/>
      <c r="K5" s="29"/>
      <c r="L5" s="29"/>
      <c r="M5" s="29"/>
      <c r="N5" s="29"/>
      <c r="O5" s="29"/>
      <c r="P5" s="14"/>
      <c r="Q5" s="14"/>
      <c r="R5" s="14"/>
      <c r="S5" s="14"/>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row>
    <row r="6" spans="1:109" ht="20.25" customHeight="1">
      <c r="A6" s="36" t="s">
        <v>113</v>
      </c>
      <c r="B6" s="37"/>
      <c r="C6" s="37"/>
      <c r="D6" s="38"/>
      <c r="E6" s="36" t="s">
        <v>114</v>
      </c>
      <c r="F6" s="37"/>
      <c r="G6" s="37"/>
      <c r="H6" s="38"/>
      <c r="I6" s="36" t="s">
        <v>116</v>
      </c>
      <c r="J6" s="37"/>
      <c r="K6" s="37"/>
      <c r="L6" s="37"/>
      <c r="M6" s="37"/>
      <c r="N6" s="37"/>
      <c r="O6" s="38"/>
      <c r="P6" s="15"/>
      <c r="Q6" s="14"/>
      <c r="R6" s="14"/>
      <c r="S6" s="14"/>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row>
    <row r="7" spans="1:109" ht="68.25" customHeight="1">
      <c r="A7" s="30" t="s">
        <v>152</v>
      </c>
      <c r="B7" s="31"/>
      <c r="C7" s="31"/>
      <c r="D7" s="32"/>
      <c r="E7" s="30" t="s">
        <v>115</v>
      </c>
      <c r="F7" s="31"/>
      <c r="G7" s="31"/>
      <c r="H7" s="32"/>
      <c r="I7" s="39" t="s">
        <v>117</v>
      </c>
      <c r="J7" s="40"/>
      <c r="K7" s="40"/>
      <c r="L7" s="40"/>
      <c r="M7" s="40"/>
      <c r="N7" s="40"/>
      <c r="O7" s="41"/>
      <c r="P7" s="15"/>
      <c r="Q7" s="14"/>
      <c r="R7" s="14"/>
      <c r="S7" s="14"/>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row>
    <row r="8" spans="1:109">
      <c r="A8" s="33"/>
      <c r="B8" s="34"/>
      <c r="C8" s="34"/>
      <c r="D8" s="35"/>
      <c r="E8" s="33"/>
      <c r="F8" s="34"/>
      <c r="G8" s="34"/>
      <c r="H8" s="35"/>
      <c r="I8" s="42"/>
      <c r="J8" s="43"/>
      <c r="K8" s="43"/>
      <c r="L8" s="43"/>
      <c r="M8" s="43"/>
      <c r="N8" s="43"/>
      <c r="O8" s="44"/>
      <c r="P8" s="15"/>
      <c r="Q8" s="14"/>
      <c r="R8" s="14"/>
      <c r="S8" s="14"/>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row>
    <row r="9" spans="1:109" ht="15" customHeight="1">
      <c r="A9" s="45" t="s">
        <v>118</v>
      </c>
      <c r="B9" s="46"/>
      <c r="C9" s="46"/>
      <c r="D9" s="47"/>
      <c r="E9" s="45" t="s">
        <v>120</v>
      </c>
      <c r="F9" s="46"/>
      <c r="G9" s="46"/>
      <c r="H9" s="47"/>
      <c r="I9" s="36" t="s">
        <v>122</v>
      </c>
      <c r="J9" s="37"/>
      <c r="K9" s="37"/>
      <c r="L9" s="37"/>
      <c r="M9" s="37"/>
      <c r="N9" s="37"/>
      <c r="O9" s="38"/>
      <c r="P9" s="15"/>
      <c r="Q9" s="14"/>
      <c r="R9" s="14"/>
      <c r="S9" s="14"/>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row>
    <row r="10" spans="1:109" ht="15.75" customHeight="1">
      <c r="A10" s="48"/>
      <c r="B10" s="49"/>
      <c r="C10" s="49"/>
      <c r="D10" s="50"/>
      <c r="E10" s="48"/>
      <c r="F10" s="49"/>
      <c r="G10" s="49"/>
      <c r="H10" s="50"/>
      <c r="I10" s="51"/>
      <c r="J10" s="52"/>
      <c r="K10" s="52"/>
      <c r="L10" s="52"/>
      <c r="M10" s="52"/>
      <c r="N10" s="52"/>
      <c r="O10" s="53"/>
      <c r="P10" s="15"/>
      <c r="Q10" s="14"/>
      <c r="R10" s="14"/>
      <c r="S10" s="14"/>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row>
    <row r="11" spans="1:109" ht="15" customHeight="1">
      <c r="A11" s="39" t="s">
        <v>119</v>
      </c>
      <c r="B11" s="40"/>
      <c r="C11" s="40"/>
      <c r="D11" s="41"/>
      <c r="E11" s="39" t="s">
        <v>121</v>
      </c>
      <c r="F11" s="40"/>
      <c r="G11" s="40"/>
      <c r="H11" s="41"/>
      <c r="I11" s="54" t="s">
        <v>123</v>
      </c>
      <c r="J11" s="55"/>
      <c r="K11" s="55"/>
      <c r="L11" s="55"/>
      <c r="M11" s="55"/>
      <c r="N11" s="55"/>
      <c r="O11" s="56"/>
      <c r="P11" s="15"/>
      <c r="Q11" s="14"/>
      <c r="R11" s="14"/>
      <c r="S11" s="14"/>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row>
    <row r="12" spans="1:109" ht="15" customHeight="1">
      <c r="A12" s="39"/>
      <c r="B12" s="40"/>
      <c r="C12" s="40"/>
      <c r="D12" s="41"/>
      <c r="E12" s="39"/>
      <c r="F12" s="40"/>
      <c r="G12" s="40"/>
      <c r="H12" s="41"/>
      <c r="I12" s="54"/>
      <c r="J12" s="55"/>
      <c r="K12" s="55"/>
      <c r="L12" s="55"/>
      <c r="M12" s="55"/>
      <c r="N12" s="55"/>
      <c r="O12" s="56"/>
      <c r="P12" s="15"/>
      <c r="Q12" s="14"/>
      <c r="R12" s="14"/>
      <c r="S12" s="14"/>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row>
    <row r="13" spans="1:109" ht="15" customHeight="1">
      <c r="A13" s="39"/>
      <c r="B13" s="40"/>
      <c r="C13" s="40"/>
      <c r="D13" s="41"/>
      <c r="E13" s="39"/>
      <c r="F13" s="40"/>
      <c r="G13" s="40"/>
      <c r="H13" s="41"/>
      <c r="I13" s="54"/>
      <c r="J13" s="55"/>
      <c r="K13" s="55"/>
      <c r="L13" s="55"/>
      <c r="M13" s="55"/>
      <c r="N13" s="55"/>
      <c r="O13" s="56"/>
      <c r="P13" s="15"/>
      <c r="Q13" s="14"/>
      <c r="R13" s="14"/>
      <c r="S13" s="14"/>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row>
    <row r="14" spans="1:109">
      <c r="A14" s="42"/>
      <c r="B14" s="43"/>
      <c r="C14" s="43"/>
      <c r="D14" s="44"/>
      <c r="E14" s="42"/>
      <c r="F14" s="43"/>
      <c r="G14" s="43"/>
      <c r="H14" s="44"/>
      <c r="I14" s="57"/>
      <c r="J14" s="58"/>
      <c r="K14" s="58"/>
      <c r="L14" s="58"/>
      <c r="M14" s="58"/>
      <c r="N14" s="58"/>
      <c r="O14" s="59"/>
      <c r="P14" s="15"/>
      <c r="Q14" s="14"/>
      <c r="R14" s="14"/>
      <c r="S14" s="14"/>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row>
    <row r="15" spans="1:109">
      <c r="A15" s="36" t="s">
        <v>124</v>
      </c>
      <c r="B15" s="37"/>
      <c r="C15" s="37"/>
      <c r="D15" s="37"/>
      <c r="E15" s="37"/>
      <c r="F15" s="37"/>
      <c r="G15" s="37"/>
      <c r="H15" s="37"/>
      <c r="I15" s="37"/>
      <c r="J15" s="37"/>
      <c r="K15" s="37"/>
      <c r="L15" s="37"/>
      <c r="M15" s="37"/>
      <c r="N15" s="37"/>
      <c r="O15" s="38"/>
      <c r="P15" s="15"/>
      <c r="Q15" s="14"/>
      <c r="R15" s="14"/>
      <c r="S15" s="14"/>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row>
    <row r="16" spans="1:109" ht="15.75" customHeight="1">
      <c r="A16" s="60" t="s">
        <v>165</v>
      </c>
      <c r="B16" s="61"/>
      <c r="C16" s="61"/>
      <c r="D16" s="61"/>
      <c r="E16" s="61"/>
      <c r="F16" s="61"/>
      <c r="G16" s="61"/>
      <c r="H16" s="61"/>
      <c r="I16" s="61"/>
      <c r="J16" s="61"/>
      <c r="K16" s="61"/>
      <c r="L16" s="61"/>
      <c r="M16" s="61"/>
      <c r="N16" s="61"/>
      <c r="O16" s="62"/>
      <c r="P16" s="15"/>
      <c r="Q16" s="14"/>
      <c r="R16" s="14"/>
      <c r="S16" s="14"/>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row>
    <row r="17" spans="1:109" ht="15" customHeight="1">
      <c r="A17" s="42"/>
      <c r="B17" s="43"/>
      <c r="C17" s="43"/>
      <c r="D17" s="43"/>
      <c r="E17" s="43"/>
      <c r="F17" s="43"/>
      <c r="G17" s="43"/>
      <c r="H17" s="43"/>
      <c r="I17" s="43"/>
      <c r="J17" s="43"/>
      <c r="K17" s="43"/>
      <c r="L17" s="43"/>
      <c r="M17" s="43"/>
      <c r="N17" s="43"/>
      <c r="O17" s="44"/>
      <c r="P17" s="15"/>
      <c r="Q17" s="14"/>
      <c r="R17" s="14"/>
      <c r="S17" s="14"/>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row>
    <row r="18" spans="1:109" ht="15" customHeight="1">
      <c r="A18" s="63"/>
      <c r="B18" s="64"/>
      <c r="C18" s="64"/>
      <c r="D18" s="64"/>
      <c r="E18" s="64"/>
      <c r="F18" s="64"/>
      <c r="G18" s="64"/>
      <c r="H18" s="64"/>
      <c r="I18" s="65"/>
      <c r="J18" s="65"/>
      <c r="K18" s="65"/>
      <c r="L18" s="65"/>
      <c r="M18" s="65"/>
      <c r="N18" s="65"/>
      <c r="O18" s="66"/>
      <c r="P18" s="15"/>
      <c r="Q18" s="14"/>
      <c r="R18" s="14"/>
      <c r="S18" s="14"/>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row>
    <row r="19" spans="1:109" ht="15" customHeight="1">
      <c r="A19" s="39" t="s">
        <v>125</v>
      </c>
      <c r="B19" s="40"/>
      <c r="C19" s="40"/>
      <c r="D19" s="40"/>
      <c r="E19" s="40"/>
      <c r="F19" s="40"/>
      <c r="G19" s="40"/>
      <c r="H19" s="40"/>
      <c r="I19" s="40"/>
      <c r="J19" s="40"/>
      <c r="K19" s="40"/>
      <c r="L19" s="40"/>
      <c r="M19" s="40"/>
      <c r="N19" s="40"/>
      <c r="O19" s="41"/>
      <c r="P19" s="15"/>
      <c r="Q19" s="14"/>
      <c r="R19" s="14"/>
      <c r="S19" s="14"/>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row>
    <row r="20" spans="1:109">
      <c r="A20" s="42"/>
      <c r="B20" s="43"/>
      <c r="C20" s="43"/>
      <c r="D20" s="43"/>
      <c r="E20" s="43"/>
      <c r="F20" s="43"/>
      <c r="G20" s="43"/>
      <c r="H20" s="43"/>
      <c r="I20" s="43"/>
      <c r="J20" s="43"/>
      <c r="K20" s="43"/>
      <c r="L20" s="43"/>
      <c r="M20" s="43"/>
      <c r="N20" s="43"/>
      <c r="O20" s="44"/>
      <c r="P20" s="15"/>
      <c r="Q20" s="14"/>
      <c r="R20" s="14"/>
      <c r="S20" s="14"/>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row>
    <row r="21" spans="1:109" ht="15" customHeight="1">
      <c r="A21" s="60" t="s">
        <v>126</v>
      </c>
      <c r="B21" s="61"/>
      <c r="C21" s="61"/>
      <c r="D21" s="61"/>
      <c r="E21" s="61"/>
      <c r="F21" s="61"/>
      <c r="G21" s="61"/>
      <c r="H21" s="61"/>
      <c r="I21" s="61"/>
      <c r="J21" s="61"/>
      <c r="K21" s="61"/>
      <c r="L21" s="61"/>
      <c r="M21" s="61"/>
      <c r="N21" s="61"/>
      <c r="O21" s="62"/>
      <c r="P21" s="15"/>
      <c r="Q21" s="14"/>
      <c r="R21" s="14"/>
      <c r="S21" s="14"/>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row>
    <row r="22" spans="1:109">
      <c r="A22" s="39"/>
      <c r="B22" s="40"/>
      <c r="C22" s="40"/>
      <c r="D22" s="40"/>
      <c r="E22" s="40"/>
      <c r="F22" s="40"/>
      <c r="G22" s="40"/>
      <c r="H22" s="40"/>
      <c r="I22" s="40"/>
      <c r="J22" s="40"/>
      <c r="K22" s="40"/>
      <c r="L22" s="40"/>
      <c r="M22" s="40"/>
      <c r="N22" s="40"/>
      <c r="O22" s="41"/>
      <c r="P22" s="15"/>
      <c r="Q22" s="14"/>
      <c r="R22" s="14"/>
      <c r="S22" s="14"/>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row>
    <row r="23" spans="1:109">
      <c r="A23" s="39"/>
      <c r="B23" s="40"/>
      <c r="C23" s="40"/>
      <c r="D23" s="40"/>
      <c r="E23" s="40"/>
      <c r="F23" s="40"/>
      <c r="G23" s="40"/>
      <c r="H23" s="40"/>
      <c r="I23" s="40"/>
      <c r="J23" s="40"/>
      <c r="K23" s="40"/>
      <c r="L23" s="40"/>
      <c r="M23" s="40"/>
      <c r="N23" s="40"/>
      <c r="O23" s="41"/>
      <c r="P23" s="15"/>
      <c r="Q23" s="14"/>
      <c r="R23" s="14"/>
      <c r="S23" s="14"/>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row>
    <row r="24" spans="1:109">
      <c r="A24" s="42"/>
      <c r="B24" s="43"/>
      <c r="C24" s="43"/>
      <c r="D24" s="43"/>
      <c r="E24" s="43"/>
      <c r="F24" s="43"/>
      <c r="G24" s="43"/>
      <c r="H24" s="43"/>
      <c r="I24" s="43"/>
      <c r="J24" s="43"/>
      <c r="K24" s="43"/>
      <c r="L24" s="43"/>
      <c r="M24" s="43"/>
      <c r="N24" s="43"/>
      <c r="O24" s="44"/>
      <c r="P24" s="15"/>
      <c r="Q24" s="14"/>
      <c r="R24" s="14"/>
      <c r="S24" s="14"/>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row>
    <row r="25" spans="1:109" ht="15" customHeight="1">
      <c r="A25" s="39" t="s">
        <v>127</v>
      </c>
      <c r="B25" s="40"/>
      <c r="C25" s="40"/>
      <c r="D25" s="40"/>
      <c r="E25" s="40"/>
      <c r="F25" s="40"/>
      <c r="G25" s="40"/>
      <c r="H25" s="40"/>
      <c r="I25" s="40"/>
      <c r="J25" s="40"/>
      <c r="K25" s="40"/>
      <c r="L25" s="40"/>
      <c r="M25" s="40"/>
      <c r="N25" s="40"/>
      <c r="O25" s="41"/>
      <c r="P25" s="15"/>
      <c r="Q25" s="14"/>
      <c r="R25" s="14"/>
      <c r="S25" s="14"/>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row>
    <row r="26" spans="1:109">
      <c r="A26" s="39"/>
      <c r="B26" s="40"/>
      <c r="C26" s="40"/>
      <c r="D26" s="40"/>
      <c r="E26" s="40"/>
      <c r="F26" s="40"/>
      <c r="G26" s="40"/>
      <c r="H26" s="40"/>
      <c r="I26" s="40"/>
      <c r="J26" s="40"/>
      <c r="K26" s="40"/>
      <c r="L26" s="40"/>
      <c r="M26" s="40"/>
      <c r="N26" s="40"/>
      <c r="O26" s="41"/>
      <c r="P26" s="15"/>
      <c r="Q26" s="14"/>
      <c r="R26" s="14"/>
      <c r="S26" s="14"/>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row>
    <row r="27" spans="1:109">
      <c r="A27" s="42"/>
      <c r="B27" s="43"/>
      <c r="C27" s="43"/>
      <c r="D27" s="43"/>
      <c r="E27" s="43"/>
      <c r="F27" s="43"/>
      <c r="G27" s="43"/>
      <c r="H27" s="43"/>
      <c r="I27" s="43"/>
      <c r="J27" s="43"/>
      <c r="K27" s="43"/>
      <c r="L27" s="43"/>
      <c r="M27" s="43"/>
      <c r="N27" s="43"/>
      <c r="O27" s="44"/>
      <c r="P27" s="15"/>
      <c r="Q27" s="14"/>
      <c r="R27" s="14"/>
      <c r="S27" s="14"/>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row>
    <row r="28" spans="1:109">
      <c r="A28" s="279"/>
      <c r="B28" s="279"/>
      <c r="C28" s="279"/>
      <c r="D28" s="279"/>
      <c r="E28" s="279"/>
      <c r="F28" s="279"/>
      <c r="G28" s="279"/>
      <c r="H28" s="279"/>
      <c r="I28" s="279"/>
      <c r="J28" s="279"/>
      <c r="K28" s="279"/>
      <c r="L28" s="279"/>
      <c r="M28" s="279"/>
      <c r="N28" s="279"/>
      <c r="O28" s="279"/>
      <c r="P28" s="280"/>
      <c r="Q28" s="14"/>
      <c r="R28" s="14"/>
      <c r="S28" s="14"/>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row>
    <row r="29" spans="1:109" ht="30">
      <c r="A29" s="67" t="s">
        <v>153</v>
      </c>
      <c r="B29" s="68"/>
      <c r="C29" s="68"/>
      <c r="D29" s="68"/>
      <c r="E29" s="68"/>
      <c r="F29" s="68"/>
      <c r="G29" s="68"/>
      <c r="H29" s="68"/>
      <c r="I29" s="68"/>
      <c r="J29" s="68"/>
      <c r="K29" s="68"/>
      <c r="L29" s="68"/>
      <c r="M29" s="68"/>
      <c r="N29" s="68"/>
      <c r="O29" s="68"/>
      <c r="P29" s="69"/>
      <c r="Q29" s="14"/>
      <c r="R29" s="14"/>
      <c r="S29" s="14"/>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row>
    <row r="30" spans="1:109" s="3" customFormat="1" ht="75.75" customHeight="1">
      <c r="A30" s="70" t="s">
        <v>128</v>
      </c>
      <c r="B30" s="57" t="s">
        <v>129</v>
      </c>
      <c r="C30" s="58"/>
      <c r="D30" s="58"/>
      <c r="E30" s="58"/>
      <c r="F30" s="59"/>
      <c r="G30" s="57" t="s">
        <v>130</v>
      </c>
      <c r="H30" s="59"/>
      <c r="I30" s="281"/>
      <c r="J30" s="282"/>
      <c r="K30" s="282"/>
      <c r="L30" s="282"/>
      <c r="M30" s="282"/>
      <c r="N30" s="282"/>
      <c r="O30" s="282"/>
      <c r="P30" s="283"/>
      <c r="Q30" s="14"/>
      <c r="R30" s="14"/>
      <c r="S30" s="14"/>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row>
    <row r="31" spans="1:109" s="5" customFormat="1" ht="16.5">
      <c r="A31" s="71" t="s">
        <v>131</v>
      </c>
      <c r="B31" s="72"/>
      <c r="C31" s="72"/>
      <c r="D31" s="72"/>
      <c r="E31" s="72"/>
      <c r="F31" s="72"/>
      <c r="G31" s="72"/>
      <c r="H31" s="73"/>
      <c r="I31" s="71" t="s">
        <v>132</v>
      </c>
      <c r="J31" s="72"/>
      <c r="K31" s="72"/>
      <c r="L31" s="72"/>
      <c r="M31" s="72"/>
      <c r="N31" s="72"/>
      <c r="O31" s="72"/>
      <c r="P31" s="73"/>
      <c r="Q31" s="14"/>
      <c r="R31" s="14"/>
      <c r="S31" s="14"/>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row>
    <row r="32" spans="1:109" ht="15" customHeight="1">
      <c r="A32" s="74" t="s">
        <v>134</v>
      </c>
      <c r="B32" s="75"/>
      <c r="C32" s="75"/>
      <c r="D32" s="75"/>
      <c r="E32" s="75"/>
      <c r="F32" s="75"/>
      <c r="G32" s="75"/>
      <c r="H32" s="76"/>
      <c r="I32" s="74" t="s">
        <v>133</v>
      </c>
      <c r="J32" s="75"/>
      <c r="K32" s="75"/>
      <c r="L32" s="75"/>
      <c r="M32" s="75"/>
      <c r="N32" s="75"/>
      <c r="O32" s="75"/>
      <c r="P32" s="76"/>
      <c r="Q32" s="14"/>
      <c r="R32" s="14"/>
      <c r="S32" s="14"/>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row>
    <row r="33" spans="1:109" ht="15" customHeight="1">
      <c r="A33" s="54"/>
      <c r="B33" s="55"/>
      <c r="C33" s="55"/>
      <c r="D33" s="55"/>
      <c r="E33" s="55"/>
      <c r="F33" s="55"/>
      <c r="G33" s="55"/>
      <c r="H33" s="56"/>
      <c r="I33" s="54"/>
      <c r="J33" s="55"/>
      <c r="K33" s="55"/>
      <c r="L33" s="55"/>
      <c r="M33" s="55"/>
      <c r="N33" s="55"/>
      <c r="O33" s="55"/>
      <c r="P33" s="56"/>
      <c r="Q33" s="14"/>
      <c r="R33" s="14"/>
      <c r="S33" s="14"/>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row>
    <row r="34" spans="1:109" ht="15" customHeight="1">
      <c r="A34" s="54"/>
      <c r="B34" s="55"/>
      <c r="C34" s="55"/>
      <c r="D34" s="55"/>
      <c r="E34" s="55"/>
      <c r="F34" s="55"/>
      <c r="G34" s="55"/>
      <c r="H34" s="56"/>
      <c r="I34" s="54"/>
      <c r="J34" s="55"/>
      <c r="K34" s="55"/>
      <c r="L34" s="55"/>
      <c r="M34" s="55"/>
      <c r="N34" s="55"/>
      <c r="O34" s="55"/>
      <c r="P34" s="56"/>
      <c r="Q34" s="14"/>
      <c r="R34" s="14"/>
      <c r="S34" s="14"/>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row>
    <row r="35" spans="1:109" ht="15.75" customHeight="1">
      <c r="A35" s="57"/>
      <c r="B35" s="58"/>
      <c r="C35" s="58"/>
      <c r="D35" s="58"/>
      <c r="E35" s="58"/>
      <c r="F35" s="58"/>
      <c r="G35" s="58"/>
      <c r="H35" s="59"/>
      <c r="I35" s="57"/>
      <c r="J35" s="58"/>
      <c r="K35" s="58"/>
      <c r="L35" s="58"/>
      <c r="M35" s="58"/>
      <c r="N35" s="58"/>
      <c r="O35" s="58"/>
      <c r="P35" s="59"/>
      <c r="Q35" s="14"/>
      <c r="R35" s="14"/>
      <c r="S35" s="14"/>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row>
    <row r="36" spans="1:109" s="5" customFormat="1" ht="16.5">
      <c r="A36" s="71" t="s">
        <v>137</v>
      </c>
      <c r="B36" s="72"/>
      <c r="C36" s="72"/>
      <c r="D36" s="72"/>
      <c r="E36" s="72"/>
      <c r="F36" s="72"/>
      <c r="G36" s="72"/>
      <c r="H36" s="73"/>
      <c r="I36" s="71" t="s">
        <v>135</v>
      </c>
      <c r="J36" s="72"/>
      <c r="K36" s="72"/>
      <c r="L36" s="72"/>
      <c r="M36" s="72"/>
      <c r="N36" s="72"/>
      <c r="O36" s="72"/>
      <c r="P36" s="73"/>
      <c r="Q36" s="14"/>
      <c r="R36" s="14"/>
      <c r="S36" s="14"/>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row>
    <row r="37" spans="1:109" ht="15" customHeight="1">
      <c r="A37" s="74" t="s">
        <v>138</v>
      </c>
      <c r="B37" s="75"/>
      <c r="C37" s="75"/>
      <c r="D37" s="75"/>
      <c r="E37" s="75"/>
      <c r="F37" s="75"/>
      <c r="G37" s="75"/>
      <c r="H37" s="76"/>
      <c r="I37" s="74" t="s">
        <v>136</v>
      </c>
      <c r="J37" s="75"/>
      <c r="K37" s="75"/>
      <c r="L37" s="75"/>
      <c r="M37" s="75"/>
      <c r="N37" s="75"/>
      <c r="O37" s="75"/>
      <c r="P37" s="76"/>
      <c r="Q37" s="14"/>
      <c r="R37" s="14"/>
      <c r="S37" s="14"/>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row>
    <row r="38" spans="1:109" ht="15" customHeight="1">
      <c r="A38" s="54"/>
      <c r="B38" s="55"/>
      <c r="C38" s="55"/>
      <c r="D38" s="55"/>
      <c r="E38" s="55"/>
      <c r="F38" s="55"/>
      <c r="G38" s="55"/>
      <c r="H38" s="56"/>
      <c r="I38" s="54"/>
      <c r="J38" s="55"/>
      <c r="K38" s="55"/>
      <c r="L38" s="55"/>
      <c r="M38" s="55"/>
      <c r="N38" s="55"/>
      <c r="O38" s="55"/>
      <c r="P38" s="56"/>
      <c r="Q38" s="14"/>
      <c r="R38" s="14"/>
      <c r="S38" s="14"/>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row>
    <row r="39" spans="1:109" ht="16.5" customHeight="1">
      <c r="A39" s="57"/>
      <c r="B39" s="58"/>
      <c r="C39" s="58"/>
      <c r="D39" s="58"/>
      <c r="E39" s="58"/>
      <c r="F39" s="58"/>
      <c r="G39" s="58"/>
      <c r="H39" s="59"/>
      <c r="I39" s="57"/>
      <c r="J39" s="58"/>
      <c r="K39" s="58"/>
      <c r="L39" s="58"/>
      <c r="M39" s="58"/>
      <c r="N39" s="58"/>
      <c r="O39" s="58"/>
      <c r="P39" s="59"/>
      <c r="Q39" s="14"/>
      <c r="R39" s="14"/>
      <c r="S39" s="14"/>
      <c r="T39" s="1"/>
      <c r="U39" s="1"/>
      <c r="V39" s="1"/>
      <c r="W39" s="1"/>
      <c r="X39" s="1"/>
      <c r="Y39" s="1"/>
      <c r="Z39" s="1"/>
      <c r="AA39" s="1"/>
      <c r="AB39" s="1"/>
      <c r="AC39" s="1"/>
      <c r="AD39" s="1"/>
      <c r="AE39" s="1"/>
      <c r="AF39" s="1"/>
      <c r="AG39" s="1"/>
      <c r="AH39" s="1"/>
      <c r="AI39" s="1"/>
      <c r="AJ39" s="1"/>
      <c r="AK39" s="1"/>
    </row>
    <row r="40" spans="1:109" ht="16.5">
      <c r="A40" s="71" t="s">
        <v>139</v>
      </c>
      <c r="B40" s="72"/>
      <c r="C40" s="72"/>
      <c r="D40" s="72"/>
      <c r="E40" s="72"/>
      <c r="F40" s="72"/>
      <c r="G40" s="72"/>
      <c r="H40" s="73"/>
      <c r="I40" s="77"/>
      <c r="J40" s="77"/>
      <c r="K40" s="77"/>
      <c r="L40" s="77"/>
      <c r="M40" s="77"/>
      <c r="N40" s="77"/>
      <c r="O40" s="77"/>
      <c r="P40" s="77"/>
      <c r="Q40" s="14"/>
      <c r="R40" s="14"/>
      <c r="S40" s="14"/>
      <c r="T40" s="1"/>
      <c r="U40" s="1"/>
      <c r="V40" s="1"/>
      <c r="W40" s="1"/>
      <c r="X40" s="1"/>
      <c r="Y40" s="1"/>
      <c r="Z40" s="1"/>
      <c r="AA40" s="1"/>
      <c r="AB40" s="1"/>
      <c r="AC40" s="1"/>
      <c r="AD40" s="1"/>
      <c r="AE40" s="1"/>
      <c r="AF40" s="1"/>
      <c r="AG40" s="1"/>
      <c r="AH40" s="1"/>
      <c r="AI40" s="1"/>
      <c r="AJ40" s="1"/>
      <c r="AK40" s="1"/>
    </row>
    <row r="41" spans="1:109" ht="15" customHeight="1">
      <c r="A41" s="74" t="s">
        <v>140</v>
      </c>
      <c r="B41" s="75"/>
      <c r="C41" s="75"/>
      <c r="D41" s="75"/>
      <c r="E41" s="75"/>
      <c r="F41" s="75"/>
      <c r="G41" s="75"/>
      <c r="H41" s="76"/>
      <c r="I41" s="77"/>
      <c r="J41" s="77"/>
      <c r="K41" s="77"/>
      <c r="L41" s="77"/>
      <c r="M41" s="77"/>
      <c r="N41" s="77"/>
      <c r="O41" s="77"/>
      <c r="P41" s="77"/>
      <c r="Q41" s="14"/>
      <c r="R41" s="14"/>
      <c r="S41" s="14"/>
      <c r="T41" s="1"/>
      <c r="U41" s="1"/>
      <c r="V41" s="1"/>
      <c r="W41" s="1"/>
      <c r="X41" s="1"/>
      <c r="Y41" s="1"/>
      <c r="Z41" s="1"/>
      <c r="AA41" s="1"/>
      <c r="AB41" s="1"/>
      <c r="AC41" s="1"/>
      <c r="AD41" s="1"/>
      <c r="AE41" s="1"/>
      <c r="AF41" s="1"/>
      <c r="AG41" s="1"/>
      <c r="AH41" s="1"/>
      <c r="AI41" s="1"/>
      <c r="AJ41" s="1"/>
      <c r="AK41" s="1"/>
    </row>
    <row r="42" spans="1:109" ht="16.5">
      <c r="A42" s="54"/>
      <c r="B42" s="55"/>
      <c r="C42" s="55"/>
      <c r="D42" s="55"/>
      <c r="E42" s="55"/>
      <c r="F42" s="55"/>
      <c r="G42" s="55"/>
      <c r="H42" s="56"/>
      <c r="I42" s="77"/>
      <c r="J42" s="77"/>
      <c r="K42" s="77"/>
      <c r="L42" s="77"/>
      <c r="M42" s="77"/>
      <c r="N42" s="77"/>
      <c r="O42" s="77"/>
      <c r="P42" s="77"/>
      <c r="Q42" s="14"/>
      <c r="R42" s="14"/>
      <c r="S42" s="14"/>
      <c r="T42" s="1"/>
      <c r="U42" s="1"/>
      <c r="V42" s="1"/>
      <c r="W42" s="1"/>
      <c r="X42" s="1"/>
      <c r="Y42" s="1"/>
      <c r="Z42" s="1"/>
      <c r="AA42" s="1"/>
      <c r="AB42" s="1"/>
      <c r="AC42" s="1"/>
      <c r="AD42" s="1"/>
      <c r="AE42" s="1"/>
      <c r="AF42" s="1"/>
      <c r="AG42" s="1"/>
      <c r="AH42" s="1"/>
      <c r="AI42" s="1"/>
      <c r="AJ42" s="1"/>
      <c r="AK42" s="1"/>
    </row>
    <row r="43" spans="1:109" ht="16.5">
      <c r="A43" s="57"/>
      <c r="B43" s="58"/>
      <c r="C43" s="58"/>
      <c r="D43" s="58"/>
      <c r="E43" s="58"/>
      <c r="F43" s="58"/>
      <c r="G43" s="58"/>
      <c r="H43" s="59"/>
      <c r="I43" s="77"/>
      <c r="J43" s="77"/>
      <c r="K43" s="77"/>
      <c r="L43" s="77"/>
      <c r="M43" s="77"/>
      <c r="N43" s="77"/>
      <c r="O43" s="77"/>
      <c r="P43" s="77"/>
      <c r="Q43" s="14"/>
      <c r="R43" s="14"/>
      <c r="S43" s="14"/>
      <c r="T43" s="1"/>
      <c r="U43" s="1"/>
      <c r="V43" s="1"/>
      <c r="W43" s="1"/>
      <c r="X43" s="1"/>
      <c r="Y43" s="1"/>
      <c r="Z43" s="1"/>
      <c r="AA43" s="1"/>
      <c r="AB43" s="1"/>
      <c r="AC43" s="1"/>
      <c r="AD43" s="1"/>
      <c r="AE43" s="1"/>
      <c r="AF43" s="1"/>
      <c r="AG43" s="1"/>
      <c r="AH43" s="1"/>
      <c r="AI43" s="1"/>
      <c r="AJ43" s="1"/>
      <c r="AK43" s="1"/>
    </row>
    <row r="44" spans="1:109">
      <c r="A44" s="14"/>
      <c r="B44" s="14"/>
      <c r="C44" s="14"/>
      <c r="D44" s="14"/>
      <c r="E44" s="14"/>
      <c r="F44" s="14"/>
      <c r="G44" s="14"/>
      <c r="H44" s="14"/>
      <c r="I44" s="14"/>
      <c r="J44" s="14"/>
      <c r="K44" s="14"/>
      <c r="L44" s="14"/>
      <c r="M44" s="14"/>
      <c r="N44" s="14"/>
      <c r="O44" s="14"/>
      <c r="P44" s="14"/>
      <c r="Q44" s="14"/>
      <c r="R44" s="14"/>
      <c r="S44" s="14"/>
      <c r="T44" s="1"/>
      <c r="U44" s="1"/>
      <c r="V44" s="1"/>
      <c r="W44" s="1"/>
      <c r="X44" s="1"/>
      <c r="Y44" s="1"/>
      <c r="Z44" s="1"/>
      <c r="AA44" s="1"/>
      <c r="AB44" s="1"/>
      <c r="AC44" s="1"/>
      <c r="AD44" s="1"/>
      <c r="AE44" s="1"/>
      <c r="AF44" s="1"/>
      <c r="AG44" s="1"/>
      <c r="AH44" s="1"/>
      <c r="AI44" s="1"/>
      <c r="AJ44" s="1"/>
      <c r="AK44" s="1"/>
    </row>
    <row r="45" spans="1:109">
      <c r="A45" s="14"/>
      <c r="B45" s="14"/>
      <c r="C45" s="14"/>
      <c r="D45" s="14"/>
      <c r="E45" s="14"/>
      <c r="F45" s="14"/>
      <c r="G45" s="14"/>
      <c r="H45" s="14"/>
      <c r="I45" s="14"/>
      <c r="J45" s="14"/>
      <c r="K45" s="14"/>
      <c r="L45" s="14"/>
      <c r="M45" s="14"/>
      <c r="N45" s="14"/>
      <c r="O45" s="14"/>
      <c r="P45" s="14"/>
      <c r="Q45" s="14"/>
      <c r="R45" s="14"/>
      <c r="S45" s="14"/>
      <c r="T45" s="1"/>
      <c r="U45" s="1"/>
      <c r="V45" s="1"/>
      <c r="W45" s="1"/>
      <c r="X45" s="1"/>
      <c r="Y45" s="1"/>
      <c r="Z45" s="1"/>
      <c r="AA45" s="1"/>
      <c r="AB45" s="1"/>
      <c r="AC45" s="1"/>
      <c r="AD45" s="1"/>
      <c r="AE45" s="1"/>
      <c r="AF45" s="1"/>
      <c r="AG45" s="1"/>
      <c r="AH45" s="1"/>
      <c r="AI45" s="1"/>
      <c r="AJ45" s="1"/>
      <c r="AK45" s="1"/>
    </row>
    <row r="46" spans="1:109">
      <c r="A46" s="14"/>
      <c r="B46" s="14"/>
      <c r="C46" s="14"/>
      <c r="D46" s="14"/>
      <c r="E46" s="14"/>
      <c r="F46" s="14"/>
      <c r="G46" s="14"/>
      <c r="H46" s="14"/>
      <c r="I46" s="14"/>
      <c r="J46" s="14"/>
      <c r="K46" s="14"/>
      <c r="L46" s="14"/>
      <c r="M46" s="14"/>
      <c r="N46" s="14"/>
      <c r="O46" s="14"/>
      <c r="P46" s="14"/>
      <c r="Q46" s="14"/>
      <c r="R46" s="14"/>
      <c r="S46" s="14"/>
      <c r="T46" s="1"/>
      <c r="U46" s="1"/>
      <c r="V46" s="1"/>
      <c r="W46" s="1"/>
      <c r="X46" s="1"/>
      <c r="Y46" s="1"/>
      <c r="Z46" s="1"/>
      <c r="AA46" s="1"/>
      <c r="AB46" s="1"/>
      <c r="AC46" s="1"/>
      <c r="AD46" s="1"/>
      <c r="AE46" s="1"/>
      <c r="AF46" s="1"/>
      <c r="AG46" s="1"/>
      <c r="AH46" s="1"/>
      <c r="AI46" s="1"/>
      <c r="AJ46" s="1"/>
      <c r="AK46" s="1"/>
    </row>
    <row r="47" spans="1:109">
      <c r="A47" s="14"/>
      <c r="B47" s="14"/>
      <c r="C47" s="14"/>
      <c r="D47" s="14"/>
      <c r="E47" s="14"/>
      <c r="F47" s="14"/>
      <c r="G47" s="14"/>
      <c r="H47" s="14"/>
      <c r="I47" s="14"/>
      <c r="J47" s="14"/>
      <c r="K47" s="14"/>
      <c r="L47" s="14"/>
      <c r="M47" s="14"/>
      <c r="N47" s="14"/>
      <c r="O47" s="14"/>
      <c r="P47" s="14"/>
      <c r="Q47" s="14"/>
      <c r="R47" s="14"/>
      <c r="S47" s="14"/>
      <c r="T47" s="1"/>
      <c r="U47" s="1"/>
      <c r="V47" s="1"/>
      <c r="W47" s="1"/>
      <c r="X47" s="1"/>
      <c r="Y47" s="1"/>
      <c r="Z47" s="1"/>
      <c r="AA47" s="1"/>
      <c r="AB47" s="1"/>
      <c r="AC47" s="1"/>
      <c r="AD47" s="1"/>
      <c r="AE47" s="1"/>
      <c r="AF47" s="1"/>
      <c r="AG47" s="1"/>
      <c r="AH47" s="1"/>
      <c r="AI47" s="1"/>
      <c r="AJ47" s="1"/>
      <c r="AK47" s="1"/>
    </row>
    <row r="48" spans="1:109">
      <c r="A48" s="14"/>
      <c r="B48" s="14"/>
      <c r="C48" s="14"/>
      <c r="D48" s="14"/>
      <c r="E48" s="14"/>
      <c r="F48" s="14"/>
      <c r="G48" s="14"/>
      <c r="H48" s="14"/>
      <c r="I48" s="14"/>
      <c r="J48" s="14"/>
      <c r="K48" s="14"/>
      <c r="L48" s="14"/>
      <c r="M48" s="14"/>
      <c r="N48" s="14"/>
      <c r="O48" s="14"/>
      <c r="P48" s="14"/>
      <c r="Q48" s="14"/>
      <c r="R48" s="14"/>
      <c r="S48" s="14"/>
      <c r="T48" s="1"/>
      <c r="U48" s="1"/>
      <c r="V48" s="1"/>
      <c r="W48" s="1"/>
      <c r="X48" s="1"/>
      <c r="Y48" s="1"/>
      <c r="Z48" s="1"/>
      <c r="AA48" s="1"/>
      <c r="AB48" s="1"/>
      <c r="AC48" s="1"/>
      <c r="AD48" s="1"/>
      <c r="AE48" s="1"/>
      <c r="AF48" s="1"/>
      <c r="AG48" s="1"/>
      <c r="AH48" s="1"/>
      <c r="AI48" s="1"/>
      <c r="AJ48" s="1"/>
      <c r="AK48" s="1"/>
    </row>
    <row r="49" spans="1:37">
      <c r="A49" s="14"/>
      <c r="B49" s="14"/>
      <c r="C49" s="14"/>
      <c r="D49" s="14"/>
      <c r="E49" s="14"/>
      <c r="F49" s="14"/>
      <c r="G49" s="14"/>
      <c r="H49" s="14"/>
      <c r="I49" s="14"/>
      <c r="J49" s="14"/>
      <c r="K49" s="14"/>
      <c r="L49" s="14"/>
      <c r="M49" s="14"/>
      <c r="N49" s="14"/>
      <c r="O49" s="14"/>
      <c r="P49" s="14"/>
      <c r="Q49" s="14"/>
      <c r="R49" s="14"/>
      <c r="S49" s="14"/>
      <c r="T49" s="1"/>
      <c r="U49" s="1"/>
      <c r="V49" s="1"/>
      <c r="W49" s="1"/>
      <c r="X49" s="1"/>
      <c r="Y49" s="1"/>
      <c r="Z49" s="1"/>
      <c r="AA49" s="1"/>
      <c r="AB49" s="1"/>
      <c r="AC49" s="1"/>
      <c r="AD49" s="1"/>
      <c r="AE49" s="1"/>
      <c r="AF49" s="1"/>
      <c r="AG49" s="1"/>
      <c r="AH49" s="1"/>
      <c r="AI49" s="1"/>
      <c r="AJ49" s="1"/>
      <c r="AK49" s="1"/>
    </row>
    <row r="50" spans="1:37">
      <c r="A50" s="14"/>
      <c r="B50" s="14"/>
      <c r="C50" s="14"/>
      <c r="D50" s="14"/>
      <c r="E50" s="14"/>
      <c r="F50" s="14"/>
      <c r="G50" s="14"/>
      <c r="H50" s="14"/>
      <c r="I50" s="14"/>
      <c r="J50" s="14"/>
      <c r="K50" s="14"/>
      <c r="L50" s="14"/>
      <c r="M50" s="14"/>
      <c r="N50" s="14"/>
      <c r="O50" s="14"/>
      <c r="P50" s="14"/>
      <c r="Q50" s="14"/>
      <c r="R50" s="14"/>
      <c r="S50" s="14"/>
      <c r="T50" s="1"/>
      <c r="U50" s="1"/>
      <c r="V50" s="1"/>
      <c r="W50" s="1"/>
      <c r="X50" s="1"/>
      <c r="Y50" s="1"/>
      <c r="Z50" s="1"/>
      <c r="AA50" s="1"/>
      <c r="AB50" s="1"/>
      <c r="AC50" s="1"/>
      <c r="AD50" s="1"/>
      <c r="AE50" s="1"/>
      <c r="AF50" s="1"/>
      <c r="AG50" s="1"/>
      <c r="AH50" s="1"/>
      <c r="AI50" s="1"/>
      <c r="AJ50" s="1"/>
      <c r="AK50" s="1"/>
    </row>
    <row r="51" spans="1:37">
      <c r="A51" s="14"/>
      <c r="B51" s="14"/>
      <c r="C51" s="14"/>
      <c r="D51" s="14"/>
      <c r="E51" s="14"/>
      <c r="F51" s="14"/>
      <c r="G51" s="14"/>
      <c r="H51" s="14"/>
      <c r="I51" s="14"/>
      <c r="J51" s="14"/>
      <c r="K51" s="14"/>
      <c r="L51" s="14"/>
      <c r="M51" s="14"/>
      <c r="N51" s="14"/>
      <c r="O51" s="14"/>
      <c r="P51" s="14"/>
      <c r="Q51" s="14"/>
      <c r="R51" s="14"/>
      <c r="S51" s="14"/>
      <c r="T51" s="1"/>
      <c r="U51" s="1"/>
      <c r="V51" s="1"/>
      <c r="W51" s="1"/>
      <c r="X51" s="1"/>
      <c r="Y51" s="1"/>
      <c r="Z51" s="1"/>
      <c r="AA51" s="1"/>
      <c r="AB51" s="1"/>
      <c r="AC51" s="1"/>
      <c r="AD51" s="1"/>
      <c r="AE51" s="1"/>
      <c r="AF51" s="1"/>
      <c r="AG51" s="1"/>
      <c r="AH51" s="1"/>
      <c r="AI51" s="1"/>
      <c r="AJ51" s="1"/>
      <c r="AK51" s="1"/>
    </row>
    <row r="52" spans="1:37">
      <c r="A52" s="14"/>
      <c r="B52" s="14"/>
      <c r="C52" s="14"/>
      <c r="D52" s="14"/>
      <c r="E52" s="14"/>
      <c r="F52" s="14"/>
      <c r="G52" s="14"/>
      <c r="H52" s="14"/>
      <c r="I52" s="14"/>
      <c r="J52" s="14"/>
      <c r="K52" s="14"/>
      <c r="L52" s="14"/>
      <c r="M52" s="14"/>
      <c r="N52" s="14"/>
      <c r="O52" s="14"/>
      <c r="P52" s="14"/>
      <c r="Q52" s="14"/>
      <c r="R52" s="14"/>
      <c r="S52" s="14"/>
      <c r="T52" s="1"/>
      <c r="U52" s="1"/>
      <c r="V52" s="1"/>
      <c r="W52" s="1"/>
      <c r="X52" s="1"/>
      <c r="Y52" s="1"/>
      <c r="Z52" s="1"/>
      <c r="AA52" s="1"/>
      <c r="AB52" s="1"/>
      <c r="AC52" s="1"/>
      <c r="AD52" s="1"/>
      <c r="AE52" s="1"/>
      <c r="AF52" s="1"/>
      <c r="AG52" s="1"/>
      <c r="AH52" s="1"/>
      <c r="AI52" s="1"/>
      <c r="AJ52" s="1"/>
      <c r="AK52" s="1"/>
    </row>
    <row r="53" spans="1:37">
      <c r="A53" s="14"/>
      <c r="B53" s="14"/>
      <c r="C53" s="14"/>
      <c r="D53" s="14"/>
      <c r="E53" s="14"/>
      <c r="F53" s="14"/>
      <c r="G53" s="14"/>
      <c r="H53" s="14"/>
      <c r="I53" s="14"/>
      <c r="J53" s="14"/>
      <c r="K53" s="14"/>
      <c r="L53" s="14"/>
      <c r="M53" s="14"/>
      <c r="N53" s="14"/>
      <c r="O53" s="14"/>
      <c r="P53" s="14"/>
      <c r="Q53" s="14"/>
      <c r="R53" s="14"/>
      <c r="S53" s="14"/>
      <c r="T53" s="1"/>
      <c r="U53" s="1"/>
      <c r="V53" s="1"/>
      <c r="W53" s="1"/>
      <c r="X53" s="1"/>
      <c r="Y53" s="1"/>
      <c r="Z53" s="1"/>
      <c r="AA53" s="1"/>
      <c r="AB53" s="1"/>
      <c r="AC53" s="1"/>
      <c r="AD53" s="1"/>
      <c r="AE53" s="1"/>
      <c r="AF53" s="1"/>
      <c r="AG53" s="1"/>
      <c r="AH53" s="1"/>
      <c r="AI53" s="1"/>
      <c r="AJ53" s="1"/>
      <c r="AK53" s="1"/>
    </row>
    <row r="54" spans="1:37">
      <c r="A54" s="14"/>
      <c r="B54" s="14"/>
      <c r="C54" s="14"/>
      <c r="D54" s="14"/>
      <c r="E54" s="14"/>
      <c r="F54" s="14"/>
      <c r="G54" s="14"/>
      <c r="H54" s="14"/>
      <c r="I54" s="14"/>
      <c r="J54" s="14"/>
      <c r="K54" s="14"/>
      <c r="L54" s="14"/>
      <c r="M54" s="14"/>
      <c r="N54" s="14"/>
      <c r="O54" s="14"/>
      <c r="P54" s="14"/>
      <c r="Q54" s="14"/>
      <c r="R54" s="14"/>
      <c r="S54" s="14"/>
      <c r="T54" s="1"/>
      <c r="U54" s="1"/>
      <c r="V54" s="1"/>
      <c r="W54" s="1"/>
      <c r="X54" s="1"/>
      <c r="Y54" s="1"/>
      <c r="Z54" s="1"/>
      <c r="AA54" s="1"/>
      <c r="AB54" s="1"/>
      <c r="AC54" s="1"/>
      <c r="AD54" s="1"/>
      <c r="AE54" s="1"/>
      <c r="AF54" s="1"/>
      <c r="AG54" s="1"/>
      <c r="AH54" s="1"/>
      <c r="AI54" s="1"/>
      <c r="AJ54" s="1"/>
      <c r="AK54" s="1"/>
    </row>
    <row r="55" spans="1:37">
      <c r="A55" s="14"/>
      <c r="B55" s="14"/>
      <c r="C55" s="14"/>
      <c r="D55" s="14"/>
      <c r="E55" s="14"/>
      <c r="F55" s="14"/>
      <c r="G55" s="14"/>
      <c r="H55" s="14"/>
      <c r="I55" s="14"/>
      <c r="J55" s="14"/>
      <c r="K55" s="14"/>
      <c r="L55" s="14"/>
      <c r="M55" s="14"/>
      <c r="N55" s="14"/>
      <c r="O55" s="14"/>
      <c r="P55" s="14"/>
      <c r="Q55" s="14"/>
      <c r="R55" s="14"/>
      <c r="S55" s="14"/>
      <c r="T55" s="1"/>
      <c r="U55" s="1"/>
      <c r="V55" s="1"/>
      <c r="W55" s="1"/>
      <c r="X55" s="1"/>
      <c r="Y55" s="1"/>
      <c r="Z55" s="1"/>
      <c r="AA55" s="1"/>
      <c r="AB55" s="1"/>
      <c r="AC55" s="1"/>
      <c r="AD55" s="1"/>
      <c r="AE55" s="1"/>
      <c r="AF55" s="1"/>
      <c r="AG55" s="1"/>
      <c r="AH55" s="1"/>
      <c r="AI55" s="1"/>
      <c r="AJ55" s="1"/>
      <c r="AK55" s="1"/>
    </row>
    <row r="56" spans="1:37">
      <c r="A56" s="14"/>
      <c r="B56" s="14"/>
      <c r="C56" s="14"/>
      <c r="D56" s="14"/>
      <c r="E56" s="14"/>
      <c r="F56" s="14"/>
      <c r="G56" s="14"/>
      <c r="H56" s="14"/>
      <c r="I56" s="14"/>
      <c r="J56" s="14"/>
      <c r="K56" s="14"/>
      <c r="L56" s="14"/>
      <c r="M56" s="14"/>
      <c r="N56" s="14"/>
      <c r="O56" s="14"/>
      <c r="P56" s="14"/>
      <c r="Q56" s="14"/>
      <c r="R56" s="14"/>
      <c r="S56" s="14"/>
      <c r="T56" s="1"/>
      <c r="U56" s="1"/>
      <c r="V56" s="1"/>
      <c r="W56" s="1"/>
      <c r="X56" s="1"/>
      <c r="Y56" s="1"/>
      <c r="Z56" s="1"/>
      <c r="AA56" s="1"/>
      <c r="AB56" s="1"/>
      <c r="AC56" s="1"/>
      <c r="AD56" s="1"/>
      <c r="AE56" s="1"/>
      <c r="AF56" s="1"/>
      <c r="AG56" s="1"/>
      <c r="AH56" s="1"/>
      <c r="AI56" s="1"/>
      <c r="AJ56" s="1"/>
      <c r="AK56" s="1"/>
    </row>
    <row r="57" spans="1:37">
      <c r="A57" s="14"/>
      <c r="B57" s="14"/>
      <c r="C57" s="14"/>
      <c r="D57" s="14"/>
      <c r="E57" s="14"/>
      <c r="F57" s="14"/>
      <c r="G57" s="14"/>
      <c r="H57" s="14"/>
      <c r="I57" s="14"/>
      <c r="J57" s="14"/>
      <c r="K57" s="14"/>
      <c r="L57" s="14"/>
      <c r="M57" s="14"/>
      <c r="N57" s="14"/>
      <c r="O57" s="14"/>
      <c r="P57" s="14"/>
      <c r="Q57" s="14"/>
      <c r="R57" s="14"/>
      <c r="S57" s="14"/>
      <c r="T57" s="1"/>
      <c r="U57" s="1"/>
      <c r="V57" s="1"/>
      <c r="W57" s="1"/>
      <c r="X57" s="1"/>
      <c r="Y57" s="1"/>
      <c r="Z57" s="1"/>
      <c r="AA57" s="1"/>
      <c r="AB57" s="1"/>
      <c r="AC57" s="1"/>
      <c r="AD57" s="1"/>
      <c r="AE57" s="1"/>
      <c r="AF57" s="1"/>
      <c r="AG57" s="1"/>
      <c r="AH57" s="1"/>
      <c r="AI57" s="1"/>
      <c r="AJ57" s="1"/>
      <c r="AK57" s="1"/>
    </row>
    <row r="58" spans="1:37">
      <c r="A58" s="14"/>
      <c r="B58" s="14"/>
      <c r="C58" s="14"/>
      <c r="D58" s="14"/>
      <c r="E58" s="14"/>
      <c r="F58" s="14"/>
      <c r="G58" s="14"/>
      <c r="H58" s="14"/>
      <c r="I58" s="14"/>
      <c r="J58" s="14"/>
      <c r="K58" s="14"/>
      <c r="L58" s="14"/>
      <c r="M58" s="14"/>
      <c r="N58" s="14"/>
      <c r="O58" s="14"/>
      <c r="P58" s="14"/>
      <c r="Q58" s="14"/>
      <c r="R58" s="14"/>
      <c r="S58" s="14"/>
      <c r="T58" s="1"/>
      <c r="U58" s="1"/>
      <c r="V58" s="1"/>
      <c r="W58" s="1"/>
      <c r="X58" s="1"/>
      <c r="Y58" s="1"/>
      <c r="Z58" s="1"/>
      <c r="AA58" s="1"/>
      <c r="AB58" s="1"/>
      <c r="AC58" s="1"/>
      <c r="AD58" s="1"/>
      <c r="AE58" s="1"/>
      <c r="AF58" s="1"/>
      <c r="AG58" s="1"/>
      <c r="AH58" s="1"/>
      <c r="AI58" s="1"/>
      <c r="AJ58" s="1"/>
      <c r="AK58" s="1"/>
    </row>
    <row r="59" spans="1:37">
      <c r="A59" s="14"/>
      <c r="B59" s="14"/>
      <c r="C59" s="14"/>
      <c r="D59" s="14"/>
      <c r="E59" s="14"/>
      <c r="F59" s="14"/>
      <c r="G59" s="14"/>
      <c r="H59" s="14"/>
      <c r="I59" s="14"/>
      <c r="J59" s="14"/>
      <c r="K59" s="14"/>
      <c r="L59" s="14"/>
      <c r="M59" s="14"/>
      <c r="N59" s="14"/>
      <c r="O59" s="14"/>
      <c r="P59" s="14"/>
      <c r="Q59" s="14"/>
      <c r="R59" s="14"/>
      <c r="S59" s="14"/>
      <c r="T59" s="1"/>
      <c r="U59" s="1"/>
      <c r="V59" s="1"/>
      <c r="W59" s="1"/>
      <c r="X59" s="1"/>
      <c r="Y59" s="1"/>
      <c r="Z59" s="1"/>
      <c r="AA59" s="1"/>
      <c r="AB59" s="1"/>
      <c r="AC59" s="1"/>
      <c r="AD59" s="1"/>
      <c r="AE59" s="1"/>
      <c r="AF59" s="1"/>
      <c r="AG59" s="1"/>
      <c r="AH59" s="1"/>
      <c r="AI59" s="1"/>
      <c r="AJ59" s="1"/>
      <c r="AK59" s="1"/>
    </row>
    <row r="60" spans="1:37">
      <c r="A60" s="14"/>
      <c r="B60" s="14"/>
      <c r="C60" s="14"/>
      <c r="D60" s="14"/>
      <c r="E60" s="14"/>
      <c r="F60" s="14"/>
      <c r="G60" s="14"/>
      <c r="H60" s="14"/>
      <c r="I60" s="14"/>
      <c r="J60" s="14"/>
      <c r="K60" s="14"/>
      <c r="L60" s="14"/>
      <c r="M60" s="14"/>
      <c r="N60" s="14"/>
      <c r="O60" s="14"/>
      <c r="P60" s="14"/>
      <c r="Q60" s="14"/>
      <c r="R60" s="14"/>
      <c r="S60" s="14"/>
      <c r="T60" s="1"/>
      <c r="U60" s="1"/>
      <c r="V60" s="1"/>
      <c r="W60" s="1"/>
      <c r="X60" s="1"/>
      <c r="Y60" s="1"/>
      <c r="Z60" s="1"/>
      <c r="AA60" s="1"/>
      <c r="AB60" s="1"/>
      <c r="AC60" s="1"/>
      <c r="AD60" s="1"/>
      <c r="AE60" s="1"/>
      <c r="AF60" s="1"/>
      <c r="AG60" s="1"/>
      <c r="AH60" s="1"/>
      <c r="AI60" s="1"/>
      <c r="AJ60" s="1"/>
      <c r="AK60" s="1"/>
    </row>
    <row r="61" spans="1:37">
      <c r="A61" s="14"/>
      <c r="B61" s="14"/>
      <c r="C61" s="14"/>
      <c r="D61" s="14"/>
      <c r="E61" s="14"/>
      <c r="F61" s="14"/>
      <c r="G61" s="14"/>
      <c r="H61" s="14"/>
      <c r="I61" s="14"/>
      <c r="J61" s="14"/>
      <c r="K61" s="14"/>
      <c r="L61" s="14"/>
      <c r="M61" s="14"/>
      <c r="N61" s="14"/>
      <c r="O61" s="14"/>
      <c r="P61" s="14"/>
      <c r="Q61" s="14"/>
      <c r="R61" s="14"/>
      <c r="S61" s="14"/>
      <c r="T61" s="1"/>
      <c r="U61" s="1"/>
      <c r="V61" s="1"/>
      <c r="W61" s="1"/>
      <c r="X61" s="1"/>
      <c r="Y61" s="1"/>
      <c r="Z61" s="1"/>
    </row>
    <row r="62" spans="1:37">
      <c r="A62" s="14"/>
      <c r="B62" s="14"/>
      <c r="C62" s="14"/>
      <c r="D62" s="14"/>
      <c r="E62" s="14"/>
      <c r="F62" s="14"/>
      <c r="G62" s="14"/>
      <c r="H62" s="14"/>
      <c r="I62" s="14"/>
      <c r="J62" s="14"/>
      <c r="K62" s="14"/>
      <c r="L62" s="14"/>
      <c r="M62" s="14"/>
      <c r="N62" s="14"/>
      <c r="O62" s="14"/>
      <c r="P62" s="14"/>
      <c r="Q62" s="14"/>
      <c r="R62" s="14"/>
      <c r="S62" s="14"/>
      <c r="T62" s="1"/>
      <c r="U62" s="1"/>
      <c r="V62" s="1"/>
      <c r="W62" s="1"/>
      <c r="X62" s="1"/>
      <c r="Y62" s="1"/>
      <c r="Z62" s="1"/>
    </row>
    <row r="63" spans="1:37">
      <c r="A63" s="14"/>
      <c r="B63" s="14"/>
      <c r="C63" s="14"/>
      <c r="D63" s="14"/>
      <c r="E63" s="14"/>
      <c r="F63" s="14"/>
      <c r="G63" s="14"/>
      <c r="H63" s="14"/>
      <c r="I63" s="14"/>
      <c r="J63" s="14"/>
      <c r="K63" s="14"/>
      <c r="L63" s="14"/>
      <c r="M63" s="14"/>
      <c r="N63" s="14"/>
      <c r="O63" s="14"/>
      <c r="P63" s="14"/>
      <c r="Q63" s="14"/>
      <c r="R63" s="14"/>
      <c r="S63" s="14"/>
      <c r="T63" s="1"/>
      <c r="U63" s="1"/>
      <c r="V63" s="1"/>
      <c r="W63" s="1"/>
      <c r="X63" s="1"/>
      <c r="Y63" s="1"/>
      <c r="Z63" s="1"/>
    </row>
    <row r="64" spans="1:37">
      <c r="A64" s="14"/>
      <c r="B64" s="14"/>
      <c r="C64" s="14"/>
      <c r="D64" s="14"/>
      <c r="E64" s="14"/>
      <c r="F64" s="14"/>
      <c r="G64" s="14"/>
      <c r="H64" s="14"/>
      <c r="I64" s="14"/>
      <c r="J64" s="14"/>
      <c r="K64" s="14"/>
      <c r="L64" s="14"/>
      <c r="M64" s="14"/>
      <c r="N64" s="14"/>
      <c r="O64" s="14"/>
      <c r="P64" s="14"/>
      <c r="Q64" s="14"/>
      <c r="R64" s="14"/>
      <c r="S64" s="14"/>
      <c r="T64" s="1"/>
      <c r="U64" s="1"/>
      <c r="V64" s="1"/>
      <c r="W64" s="1"/>
      <c r="X64" s="1"/>
      <c r="Y64" s="1"/>
      <c r="Z64" s="1"/>
    </row>
    <row r="65" spans="1:26">
      <c r="A65" s="14"/>
      <c r="B65" s="14"/>
      <c r="C65" s="14"/>
      <c r="D65" s="14"/>
      <c r="E65" s="14"/>
      <c r="F65" s="14"/>
      <c r="G65" s="14"/>
      <c r="H65" s="14"/>
      <c r="I65" s="14"/>
      <c r="J65" s="14"/>
      <c r="K65" s="14"/>
      <c r="L65" s="14"/>
      <c r="M65" s="14"/>
      <c r="N65" s="14"/>
      <c r="O65" s="14"/>
      <c r="P65" s="14"/>
      <c r="Q65" s="14"/>
      <c r="R65" s="14"/>
      <c r="S65" s="14"/>
      <c r="T65" s="1"/>
      <c r="U65" s="1"/>
      <c r="V65" s="1"/>
      <c r="W65" s="1"/>
      <c r="X65" s="1"/>
      <c r="Y65" s="1"/>
      <c r="Z65" s="1"/>
    </row>
    <row r="66" spans="1:26">
      <c r="A66" s="14"/>
      <c r="B66" s="14"/>
      <c r="C66" s="14"/>
      <c r="D66" s="14"/>
      <c r="E66" s="14"/>
      <c r="F66" s="14"/>
      <c r="G66" s="14"/>
      <c r="H66" s="14"/>
      <c r="I66" s="14"/>
      <c r="J66" s="14"/>
      <c r="K66" s="14"/>
      <c r="L66" s="14"/>
      <c r="M66" s="14"/>
      <c r="N66" s="14"/>
      <c r="O66" s="14"/>
      <c r="P66" s="14"/>
      <c r="Q66" s="14"/>
      <c r="R66" s="14"/>
      <c r="S66" s="14"/>
      <c r="T66" s="1"/>
      <c r="U66" s="1"/>
      <c r="V66" s="1"/>
      <c r="W66" s="1"/>
      <c r="X66" s="1"/>
      <c r="Y66" s="1"/>
      <c r="Z66" s="1"/>
    </row>
    <row r="67" spans="1:26">
      <c r="A67" s="14"/>
      <c r="B67" s="14"/>
      <c r="C67" s="14"/>
      <c r="D67" s="14"/>
      <c r="E67" s="14"/>
      <c r="F67" s="14"/>
      <c r="G67" s="14"/>
      <c r="H67" s="14"/>
      <c r="I67" s="14"/>
      <c r="J67" s="14"/>
      <c r="K67" s="14"/>
      <c r="L67" s="14"/>
      <c r="M67" s="14"/>
      <c r="N67" s="14"/>
      <c r="O67" s="14"/>
      <c r="P67" s="14"/>
      <c r="Q67" s="14"/>
      <c r="R67" s="14"/>
      <c r="S67" s="14"/>
      <c r="T67" s="1"/>
      <c r="U67" s="1"/>
      <c r="V67" s="1"/>
      <c r="W67" s="1"/>
      <c r="X67" s="1"/>
      <c r="Y67" s="1"/>
      <c r="Z67" s="1"/>
    </row>
    <row r="68" spans="1:26">
      <c r="A68" s="14"/>
      <c r="B68" s="14"/>
      <c r="C68" s="14"/>
      <c r="D68" s="14"/>
      <c r="E68" s="14"/>
      <c r="F68" s="14"/>
      <c r="G68" s="14"/>
      <c r="H68" s="14"/>
      <c r="I68" s="14"/>
      <c r="J68" s="14"/>
      <c r="K68" s="14"/>
      <c r="L68" s="14"/>
      <c r="M68" s="14"/>
      <c r="N68" s="14"/>
      <c r="O68" s="14"/>
      <c r="P68" s="14"/>
      <c r="Q68" s="14"/>
      <c r="R68" s="14"/>
      <c r="S68" s="14"/>
      <c r="T68" s="1"/>
      <c r="U68" s="1"/>
      <c r="V68" s="1"/>
      <c r="W68" s="1"/>
      <c r="X68" s="1"/>
      <c r="Y68" s="1"/>
      <c r="Z68" s="1"/>
    </row>
    <row r="69" spans="1:26">
      <c r="A69" s="14"/>
      <c r="B69" s="14"/>
      <c r="C69" s="14"/>
      <c r="D69" s="14"/>
      <c r="E69" s="14"/>
      <c r="F69" s="14"/>
      <c r="G69" s="14"/>
      <c r="H69" s="14"/>
      <c r="I69" s="14"/>
      <c r="J69" s="14"/>
      <c r="K69" s="14"/>
      <c r="L69" s="14"/>
      <c r="M69" s="14"/>
      <c r="N69" s="14"/>
      <c r="O69" s="14"/>
      <c r="P69" s="14"/>
      <c r="Q69" s="14"/>
      <c r="R69" s="14"/>
      <c r="S69" s="14"/>
      <c r="T69" s="1"/>
      <c r="U69" s="1"/>
      <c r="V69" s="1"/>
      <c r="W69" s="1"/>
      <c r="X69" s="1"/>
      <c r="Y69" s="1"/>
      <c r="Z69" s="1"/>
    </row>
    <row r="70" spans="1:26">
      <c r="A70" s="14"/>
      <c r="B70" s="14"/>
      <c r="C70" s="14"/>
      <c r="D70" s="14"/>
      <c r="E70" s="14"/>
      <c r="F70" s="14"/>
      <c r="G70" s="14"/>
      <c r="H70" s="14"/>
      <c r="I70" s="14"/>
      <c r="J70" s="14"/>
      <c r="K70" s="14"/>
      <c r="L70" s="14"/>
      <c r="M70" s="14"/>
      <c r="N70" s="14"/>
      <c r="O70" s="14"/>
      <c r="P70" s="14"/>
      <c r="Q70" s="14"/>
      <c r="R70" s="14"/>
      <c r="S70" s="14"/>
      <c r="T70" s="1"/>
      <c r="U70" s="1"/>
      <c r="V70" s="1"/>
      <c r="W70" s="1"/>
      <c r="X70" s="1"/>
      <c r="Y70" s="1"/>
      <c r="Z70" s="1"/>
    </row>
    <row r="71" spans="1:26">
      <c r="A71" s="14"/>
      <c r="B71" s="14"/>
      <c r="C71" s="14"/>
      <c r="D71" s="14"/>
      <c r="E71" s="14"/>
      <c r="F71" s="14"/>
      <c r="G71" s="14"/>
      <c r="H71" s="14"/>
      <c r="I71" s="14"/>
      <c r="J71" s="14"/>
      <c r="K71" s="14"/>
      <c r="L71" s="14"/>
      <c r="M71" s="14"/>
      <c r="N71" s="14"/>
      <c r="O71" s="14"/>
      <c r="P71" s="14"/>
      <c r="Q71" s="14"/>
      <c r="R71" s="14"/>
      <c r="S71" s="14"/>
      <c r="T71" s="1"/>
      <c r="U71" s="1"/>
      <c r="V71" s="1"/>
      <c r="W71" s="1"/>
      <c r="X71" s="1"/>
      <c r="Y71" s="1"/>
      <c r="Z71" s="1"/>
    </row>
    <row r="72" spans="1:26">
      <c r="A72" s="14"/>
      <c r="B72" s="14"/>
      <c r="C72" s="14"/>
      <c r="D72" s="14"/>
      <c r="E72" s="14"/>
      <c r="F72" s="14"/>
      <c r="G72" s="14"/>
      <c r="H72" s="14"/>
      <c r="I72" s="14"/>
      <c r="J72" s="14"/>
      <c r="K72" s="14"/>
      <c r="L72" s="14"/>
      <c r="M72" s="14"/>
      <c r="N72" s="14"/>
      <c r="O72" s="14"/>
      <c r="P72" s="14"/>
      <c r="Q72" s="14"/>
      <c r="R72" s="14"/>
      <c r="S72" s="14"/>
      <c r="T72" s="1"/>
      <c r="U72" s="1"/>
      <c r="V72" s="1"/>
      <c r="W72" s="1"/>
      <c r="X72" s="1"/>
      <c r="Y72" s="1"/>
      <c r="Z72" s="1"/>
    </row>
    <row r="73" spans="1:26">
      <c r="A73" s="14"/>
      <c r="B73" s="14"/>
      <c r="C73" s="14"/>
      <c r="D73" s="14"/>
      <c r="E73" s="14"/>
      <c r="F73" s="14"/>
      <c r="G73" s="14"/>
      <c r="H73" s="14"/>
      <c r="I73" s="14"/>
      <c r="J73" s="14"/>
      <c r="K73" s="14"/>
      <c r="L73" s="14"/>
      <c r="M73" s="14"/>
      <c r="N73" s="14"/>
      <c r="O73" s="14"/>
      <c r="P73" s="14"/>
      <c r="Q73" s="14"/>
      <c r="R73" s="14"/>
      <c r="S73" s="14"/>
      <c r="T73" s="1"/>
      <c r="U73" s="1"/>
      <c r="V73" s="1"/>
      <c r="W73" s="1"/>
      <c r="X73" s="1"/>
      <c r="Y73" s="1"/>
      <c r="Z73" s="1"/>
    </row>
    <row r="74" spans="1:26">
      <c r="A74" s="14"/>
      <c r="B74" s="14"/>
      <c r="C74" s="14"/>
      <c r="D74" s="14"/>
      <c r="E74" s="14"/>
      <c r="F74" s="14"/>
      <c r="G74" s="14"/>
      <c r="H74" s="14"/>
      <c r="I74" s="14"/>
      <c r="J74" s="14"/>
      <c r="K74" s="14"/>
      <c r="L74" s="14"/>
      <c r="M74" s="14"/>
      <c r="N74" s="14"/>
      <c r="O74" s="14"/>
      <c r="P74" s="14"/>
      <c r="Q74" s="14"/>
      <c r="R74" s="14"/>
      <c r="S74" s="14"/>
      <c r="T74" s="1"/>
      <c r="U74" s="1"/>
      <c r="V74" s="1"/>
      <c r="W74" s="1"/>
      <c r="X74" s="1"/>
      <c r="Y74" s="1"/>
      <c r="Z74" s="1"/>
    </row>
    <row r="75" spans="1:26">
      <c r="A75" s="14"/>
      <c r="B75" s="14"/>
      <c r="C75" s="14"/>
      <c r="D75" s="14"/>
      <c r="E75" s="14"/>
      <c r="F75" s="14"/>
      <c r="G75" s="14"/>
      <c r="H75" s="14"/>
      <c r="I75" s="14"/>
      <c r="J75" s="14"/>
      <c r="K75" s="14"/>
      <c r="L75" s="14"/>
      <c r="M75" s="14"/>
      <c r="N75" s="14"/>
      <c r="O75" s="14"/>
      <c r="P75" s="14"/>
      <c r="Q75" s="14"/>
      <c r="R75" s="14"/>
      <c r="S75" s="14"/>
      <c r="T75" s="1"/>
      <c r="U75" s="1"/>
      <c r="V75" s="1"/>
      <c r="W75" s="1"/>
      <c r="X75" s="1"/>
      <c r="Y75" s="1"/>
      <c r="Z75" s="1"/>
    </row>
    <row r="76" spans="1:26">
      <c r="A76" s="14"/>
      <c r="B76" s="14"/>
      <c r="C76" s="14"/>
      <c r="D76" s="14"/>
      <c r="E76" s="14"/>
      <c r="F76" s="14"/>
      <c r="G76" s="14"/>
      <c r="H76" s="14"/>
      <c r="I76" s="14"/>
      <c r="J76" s="14"/>
      <c r="K76" s="14"/>
      <c r="L76" s="14"/>
      <c r="M76" s="14"/>
      <c r="N76" s="14"/>
      <c r="O76" s="14"/>
      <c r="P76" s="14"/>
      <c r="Q76" s="14"/>
      <c r="R76" s="14"/>
      <c r="S76" s="14"/>
      <c r="T76" s="1"/>
      <c r="U76" s="1"/>
      <c r="V76" s="1"/>
      <c r="W76" s="1"/>
      <c r="X76" s="1"/>
      <c r="Y76" s="1"/>
      <c r="Z76" s="1"/>
    </row>
    <row r="77" spans="1:26">
      <c r="A77" s="14"/>
      <c r="B77" s="14"/>
      <c r="C77" s="14"/>
      <c r="D77" s="14"/>
      <c r="E77" s="14"/>
      <c r="F77" s="14"/>
      <c r="G77" s="14"/>
      <c r="H77" s="14"/>
      <c r="I77" s="14"/>
      <c r="J77" s="14"/>
      <c r="K77" s="14"/>
      <c r="L77" s="14"/>
      <c r="M77" s="14"/>
      <c r="N77" s="14"/>
      <c r="O77" s="14"/>
      <c r="P77" s="14"/>
      <c r="Q77" s="14"/>
      <c r="R77" s="14"/>
      <c r="S77" s="14"/>
      <c r="T77" s="1"/>
      <c r="U77" s="1"/>
      <c r="V77" s="1"/>
      <c r="W77" s="1"/>
      <c r="X77" s="1"/>
      <c r="Y77" s="1"/>
      <c r="Z77" s="1"/>
    </row>
    <row r="78" spans="1:26">
      <c r="A78" s="14"/>
      <c r="B78" s="14"/>
      <c r="C78" s="14"/>
      <c r="D78" s="14"/>
      <c r="E78" s="14"/>
      <c r="F78" s="14"/>
      <c r="G78" s="14"/>
      <c r="H78" s="14"/>
      <c r="I78" s="14"/>
      <c r="J78" s="14"/>
      <c r="K78" s="14"/>
      <c r="L78" s="14"/>
      <c r="M78" s="14"/>
      <c r="N78" s="14"/>
      <c r="O78" s="14"/>
      <c r="P78" s="14"/>
      <c r="Q78" s="14"/>
      <c r="R78" s="14"/>
      <c r="S78" s="14"/>
      <c r="T78" s="1"/>
      <c r="U78" s="1"/>
      <c r="V78" s="1"/>
      <c r="W78" s="1"/>
      <c r="X78" s="1"/>
      <c r="Y78" s="1"/>
      <c r="Z78" s="1"/>
    </row>
    <row r="79" spans="1:26">
      <c r="A79" s="14"/>
      <c r="B79" s="14"/>
      <c r="C79" s="14"/>
      <c r="D79" s="14"/>
      <c r="E79" s="14"/>
      <c r="F79" s="14"/>
      <c r="G79" s="14"/>
      <c r="H79" s="14"/>
      <c r="I79" s="14"/>
      <c r="J79" s="14"/>
      <c r="K79" s="14"/>
      <c r="L79" s="14"/>
      <c r="M79" s="14"/>
      <c r="N79" s="14"/>
      <c r="O79" s="14"/>
      <c r="P79" s="14"/>
      <c r="Q79" s="14"/>
      <c r="R79" s="14"/>
      <c r="S79" s="14"/>
      <c r="T79" s="1"/>
      <c r="U79" s="1"/>
      <c r="V79" s="1"/>
      <c r="W79" s="1"/>
      <c r="X79" s="1"/>
      <c r="Y79" s="1"/>
      <c r="Z79" s="1"/>
    </row>
    <row r="80" spans="1:26">
      <c r="A80" s="14"/>
      <c r="B80" s="14"/>
      <c r="C80" s="14"/>
      <c r="D80" s="14"/>
      <c r="E80" s="14"/>
      <c r="F80" s="14"/>
      <c r="G80" s="14"/>
      <c r="H80" s="14"/>
      <c r="I80" s="14"/>
      <c r="J80" s="14"/>
      <c r="K80" s="14"/>
      <c r="L80" s="14"/>
      <c r="M80" s="14"/>
      <c r="N80" s="14"/>
      <c r="O80" s="14"/>
      <c r="P80" s="14"/>
      <c r="Q80" s="14"/>
      <c r="R80" s="14"/>
      <c r="S80" s="14"/>
      <c r="T80" s="1"/>
      <c r="U80" s="1"/>
      <c r="V80" s="1"/>
      <c r="W80" s="1"/>
      <c r="X80" s="1"/>
      <c r="Y80" s="1"/>
      <c r="Z80" s="1"/>
    </row>
    <row r="81" spans="1:26">
      <c r="A81" s="14"/>
      <c r="B81" s="14"/>
      <c r="C81" s="14"/>
      <c r="D81" s="14"/>
      <c r="E81" s="14"/>
      <c r="F81" s="14"/>
      <c r="G81" s="14"/>
      <c r="H81" s="14"/>
      <c r="I81" s="14"/>
      <c r="J81" s="14"/>
      <c r="K81" s="14"/>
      <c r="L81" s="14"/>
      <c r="M81" s="14"/>
      <c r="N81" s="14"/>
      <c r="O81" s="14"/>
      <c r="P81" s="14"/>
      <c r="Q81" s="14"/>
      <c r="R81" s="14"/>
      <c r="S81" s="14"/>
      <c r="T81" s="1"/>
      <c r="U81" s="1"/>
      <c r="V81" s="1"/>
      <c r="W81" s="1"/>
      <c r="X81" s="1"/>
      <c r="Y81" s="1"/>
      <c r="Z81" s="1"/>
    </row>
    <row r="82" spans="1:26">
      <c r="A82" s="14"/>
      <c r="B82" s="14"/>
      <c r="C82" s="14"/>
      <c r="D82" s="14"/>
      <c r="E82" s="14"/>
      <c r="F82" s="14"/>
      <c r="G82" s="14"/>
      <c r="H82" s="14"/>
      <c r="I82" s="14"/>
      <c r="J82" s="14"/>
      <c r="K82" s="14"/>
      <c r="L82" s="14"/>
      <c r="M82" s="14"/>
      <c r="N82" s="14"/>
      <c r="O82" s="14"/>
      <c r="P82" s="14"/>
      <c r="Q82" s="14"/>
      <c r="R82" s="14"/>
      <c r="S82" s="14"/>
      <c r="T82" s="1"/>
      <c r="U82" s="1"/>
      <c r="V82" s="1"/>
      <c r="W82" s="1"/>
      <c r="X82" s="1"/>
      <c r="Y82" s="1"/>
      <c r="Z82" s="1"/>
    </row>
    <row r="83" spans="1:26">
      <c r="A83" s="14"/>
      <c r="B83" s="14"/>
      <c r="C83" s="14"/>
      <c r="D83" s="14"/>
      <c r="E83" s="14"/>
      <c r="F83" s="14"/>
      <c r="G83" s="14"/>
      <c r="H83" s="14"/>
      <c r="I83" s="14"/>
      <c r="J83" s="14"/>
      <c r="K83" s="14"/>
      <c r="L83" s="14"/>
      <c r="M83" s="14"/>
      <c r="N83" s="14"/>
      <c r="O83" s="14"/>
      <c r="P83" s="14"/>
      <c r="Q83" s="14"/>
      <c r="R83" s="14"/>
      <c r="S83" s="14"/>
      <c r="T83" s="1"/>
      <c r="U83" s="1"/>
      <c r="V83" s="1"/>
      <c r="W83" s="1"/>
      <c r="X83" s="1"/>
      <c r="Y83" s="1"/>
      <c r="Z83" s="1"/>
    </row>
    <row r="84" spans="1:26">
      <c r="A84" s="14"/>
      <c r="B84" s="14"/>
      <c r="C84" s="14"/>
      <c r="D84" s="14"/>
      <c r="E84" s="14"/>
      <c r="F84" s="14"/>
      <c r="G84" s="14"/>
      <c r="H84" s="14"/>
      <c r="I84" s="14"/>
      <c r="J84" s="14"/>
      <c r="K84" s="14"/>
      <c r="L84" s="14"/>
      <c r="M84" s="14"/>
      <c r="N84" s="14"/>
      <c r="O84" s="14"/>
      <c r="P84" s="14"/>
      <c r="Q84" s="14"/>
      <c r="R84" s="14"/>
      <c r="S84" s="14"/>
      <c r="T84" s="1"/>
      <c r="U84" s="1"/>
      <c r="V84" s="1"/>
      <c r="W84" s="1"/>
      <c r="X84" s="1"/>
      <c r="Y84" s="1"/>
      <c r="Z84" s="1"/>
    </row>
    <row r="85" spans="1:26">
      <c r="A85" s="14"/>
      <c r="B85" s="14"/>
      <c r="C85" s="14"/>
      <c r="D85" s="14"/>
      <c r="E85" s="14"/>
      <c r="F85" s="14"/>
      <c r="G85" s="14"/>
      <c r="H85" s="14"/>
      <c r="I85" s="14"/>
      <c r="J85" s="14"/>
      <c r="K85" s="14"/>
      <c r="L85" s="14"/>
      <c r="M85" s="14"/>
      <c r="N85" s="14"/>
      <c r="O85" s="14"/>
      <c r="P85" s="14"/>
      <c r="Q85" s="14"/>
      <c r="R85" s="14"/>
      <c r="S85" s="14"/>
      <c r="T85" s="1"/>
      <c r="U85" s="1"/>
      <c r="V85" s="1"/>
      <c r="W85" s="1"/>
      <c r="X85" s="1"/>
      <c r="Y85" s="1"/>
      <c r="Z85" s="1"/>
    </row>
    <row r="86" spans="1:26">
      <c r="A86" s="14"/>
      <c r="B86" s="14"/>
      <c r="C86" s="14"/>
      <c r="D86" s="14"/>
      <c r="E86" s="14"/>
      <c r="F86" s="14"/>
      <c r="G86" s="14"/>
      <c r="H86" s="14"/>
      <c r="I86" s="14"/>
      <c r="J86" s="14"/>
      <c r="K86" s="14"/>
      <c r="L86" s="14"/>
      <c r="M86" s="14"/>
      <c r="N86" s="14"/>
      <c r="O86" s="14"/>
      <c r="P86" s="14"/>
      <c r="Q86" s="14"/>
      <c r="R86" s="14"/>
      <c r="S86" s="14"/>
      <c r="T86" s="1"/>
      <c r="U86" s="1"/>
      <c r="V86" s="1"/>
      <c r="W86" s="1"/>
      <c r="X86" s="1"/>
      <c r="Y86" s="1"/>
      <c r="Z86" s="1"/>
    </row>
    <row r="87" spans="1:26">
      <c r="A87" s="14"/>
      <c r="B87" s="14"/>
      <c r="C87" s="14"/>
      <c r="D87" s="14"/>
      <c r="E87" s="14"/>
      <c r="F87" s="14"/>
      <c r="G87" s="14"/>
      <c r="H87" s="14"/>
      <c r="I87" s="14"/>
      <c r="J87" s="14"/>
      <c r="K87" s="14"/>
      <c r="L87" s="14"/>
      <c r="M87" s="14"/>
      <c r="N87" s="14"/>
      <c r="O87" s="14"/>
      <c r="P87" s="14"/>
      <c r="Q87" s="14"/>
      <c r="R87" s="14"/>
      <c r="S87" s="14"/>
      <c r="T87" s="1"/>
      <c r="U87" s="1"/>
      <c r="V87" s="1"/>
      <c r="W87" s="1"/>
      <c r="X87" s="1"/>
      <c r="Y87" s="1"/>
      <c r="Z87" s="1"/>
    </row>
    <row r="88" spans="1:26">
      <c r="A88" s="14"/>
      <c r="B88" s="14"/>
      <c r="C88" s="14"/>
      <c r="D88" s="14"/>
      <c r="E88" s="14"/>
      <c r="F88" s="14"/>
      <c r="G88" s="14"/>
      <c r="H88" s="14"/>
      <c r="I88" s="14"/>
      <c r="J88" s="14"/>
      <c r="K88" s="14"/>
      <c r="L88" s="14"/>
      <c r="M88" s="14"/>
      <c r="N88" s="14"/>
      <c r="O88" s="14"/>
      <c r="P88" s="14"/>
      <c r="Q88" s="14"/>
      <c r="R88" s="14"/>
      <c r="S88" s="14"/>
      <c r="T88" s="1"/>
      <c r="U88" s="1"/>
      <c r="V88" s="1"/>
      <c r="W88" s="1"/>
      <c r="X88" s="1"/>
      <c r="Y88" s="1"/>
      <c r="Z88" s="1"/>
    </row>
    <row r="89" spans="1:26">
      <c r="A89" s="14"/>
      <c r="B89" s="14"/>
      <c r="C89" s="14"/>
      <c r="D89" s="14"/>
      <c r="E89" s="14"/>
      <c r="F89" s="14"/>
      <c r="G89" s="14"/>
      <c r="H89" s="14"/>
      <c r="I89" s="14"/>
      <c r="J89" s="14"/>
      <c r="K89" s="14"/>
      <c r="L89" s="14"/>
      <c r="M89" s="14"/>
      <c r="N89" s="14"/>
      <c r="O89" s="14"/>
      <c r="P89" s="14"/>
      <c r="Q89" s="14"/>
      <c r="R89" s="14"/>
      <c r="S89" s="14"/>
      <c r="T89" s="1"/>
      <c r="U89" s="1"/>
      <c r="V89" s="1"/>
      <c r="W89" s="1"/>
      <c r="X89" s="1"/>
      <c r="Y89" s="1"/>
      <c r="Z89" s="1"/>
    </row>
    <row r="90" spans="1:26">
      <c r="A90" s="14"/>
      <c r="B90" s="14"/>
      <c r="C90" s="14"/>
      <c r="D90" s="14"/>
      <c r="E90" s="14"/>
      <c r="F90" s="14"/>
      <c r="G90" s="14"/>
      <c r="H90" s="14"/>
      <c r="I90" s="14"/>
      <c r="J90" s="14"/>
      <c r="K90" s="14"/>
      <c r="L90" s="14"/>
      <c r="M90" s="14"/>
      <c r="N90" s="14"/>
      <c r="O90" s="14"/>
      <c r="P90" s="14"/>
      <c r="Q90" s="14"/>
      <c r="R90" s="14"/>
      <c r="S90" s="14"/>
      <c r="T90" s="1"/>
      <c r="U90" s="1"/>
      <c r="V90" s="1"/>
      <c r="W90" s="1"/>
      <c r="X90" s="1"/>
      <c r="Y90" s="1"/>
      <c r="Z90" s="1"/>
    </row>
    <row r="91" spans="1:26">
      <c r="A91" s="14"/>
      <c r="B91" s="14"/>
      <c r="C91" s="14"/>
      <c r="D91" s="14"/>
      <c r="E91" s="14"/>
      <c r="F91" s="14"/>
      <c r="G91" s="14"/>
      <c r="H91" s="14"/>
      <c r="I91" s="14"/>
      <c r="J91" s="14"/>
      <c r="K91" s="14"/>
      <c r="L91" s="14"/>
      <c r="M91" s="14"/>
      <c r="N91" s="14"/>
      <c r="O91" s="14"/>
      <c r="P91" s="14"/>
      <c r="Q91" s="14"/>
      <c r="R91" s="14"/>
      <c r="S91" s="14"/>
      <c r="T91" s="1"/>
      <c r="U91" s="1"/>
      <c r="V91" s="1"/>
      <c r="W91" s="1"/>
      <c r="X91" s="1"/>
      <c r="Y91" s="1"/>
      <c r="Z91" s="1"/>
    </row>
    <row r="92" spans="1:26">
      <c r="A92" s="14"/>
      <c r="B92" s="14"/>
      <c r="C92" s="14"/>
      <c r="D92" s="14"/>
      <c r="E92" s="14"/>
      <c r="F92" s="14"/>
      <c r="G92" s="14"/>
      <c r="H92" s="14"/>
      <c r="I92" s="14"/>
      <c r="J92" s="14"/>
      <c r="K92" s="14"/>
      <c r="L92" s="14"/>
      <c r="M92" s="14"/>
      <c r="N92" s="14"/>
      <c r="O92" s="14"/>
      <c r="P92" s="14"/>
      <c r="Q92" s="14"/>
      <c r="R92" s="14"/>
      <c r="S92" s="14"/>
      <c r="T92" s="1"/>
      <c r="U92" s="1"/>
      <c r="V92" s="1"/>
      <c r="W92" s="1"/>
      <c r="X92" s="1"/>
      <c r="Y92" s="1"/>
      <c r="Z92" s="1"/>
    </row>
    <row r="93" spans="1:26">
      <c r="A93" s="14"/>
      <c r="B93" s="14"/>
      <c r="C93" s="14"/>
      <c r="D93" s="14"/>
      <c r="E93" s="14"/>
      <c r="F93" s="14"/>
      <c r="G93" s="14"/>
      <c r="H93" s="14"/>
      <c r="I93" s="14"/>
      <c r="J93" s="14"/>
      <c r="K93" s="14"/>
      <c r="L93" s="14"/>
      <c r="M93" s="14"/>
      <c r="N93" s="14"/>
      <c r="O93" s="14"/>
      <c r="P93" s="14"/>
      <c r="Q93" s="14"/>
      <c r="R93" s="14"/>
      <c r="S93" s="14"/>
      <c r="T93" s="1"/>
      <c r="U93" s="1"/>
      <c r="V93" s="1"/>
      <c r="W93" s="1"/>
      <c r="X93" s="1"/>
      <c r="Y93" s="1"/>
      <c r="Z93" s="1"/>
    </row>
    <row r="94" spans="1:26">
      <c r="A94" s="14"/>
      <c r="B94" s="14"/>
      <c r="C94" s="14"/>
      <c r="D94" s="14"/>
      <c r="E94" s="14"/>
      <c r="F94" s="14"/>
      <c r="G94" s="14"/>
      <c r="H94" s="14"/>
      <c r="I94" s="14"/>
      <c r="J94" s="14"/>
      <c r="K94" s="14"/>
      <c r="L94" s="14"/>
      <c r="M94" s="14"/>
      <c r="N94" s="14"/>
      <c r="O94" s="14"/>
      <c r="P94" s="14"/>
      <c r="Q94" s="14"/>
      <c r="R94" s="14"/>
      <c r="S94" s="14"/>
      <c r="T94" s="1"/>
      <c r="U94" s="1"/>
      <c r="V94" s="1"/>
      <c r="W94" s="1"/>
      <c r="X94" s="1"/>
      <c r="Y94" s="1"/>
      <c r="Z94" s="1"/>
    </row>
    <row r="95" spans="1:26">
      <c r="A95" s="14"/>
      <c r="B95" s="14"/>
      <c r="C95" s="14"/>
      <c r="D95" s="14"/>
      <c r="E95" s="14"/>
      <c r="F95" s="14"/>
      <c r="G95" s="14"/>
      <c r="H95" s="14"/>
      <c r="I95" s="14"/>
      <c r="J95" s="14"/>
      <c r="K95" s="14"/>
      <c r="L95" s="14"/>
      <c r="M95" s="14"/>
      <c r="N95" s="14"/>
      <c r="O95" s="14"/>
      <c r="P95" s="14"/>
      <c r="Q95" s="14"/>
      <c r="R95" s="14"/>
      <c r="S95" s="14"/>
      <c r="T95" s="1"/>
      <c r="U95" s="1"/>
      <c r="V95" s="1"/>
      <c r="W95" s="1"/>
      <c r="X95" s="1"/>
      <c r="Y95" s="1"/>
      <c r="Z95" s="1"/>
    </row>
    <row r="96" spans="1:26">
      <c r="A96" s="14"/>
      <c r="B96" s="14"/>
      <c r="C96" s="14"/>
      <c r="D96" s="14"/>
      <c r="E96" s="14"/>
      <c r="F96" s="14"/>
      <c r="G96" s="14"/>
      <c r="H96" s="14"/>
      <c r="I96" s="14"/>
      <c r="J96" s="14"/>
      <c r="K96" s="14"/>
      <c r="L96" s="14"/>
      <c r="M96" s="14"/>
      <c r="N96" s="14"/>
      <c r="O96" s="14"/>
      <c r="P96" s="14"/>
      <c r="Q96" s="14"/>
      <c r="R96" s="14"/>
      <c r="S96" s="14"/>
      <c r="T96" s="1"/>
      <c r="U96" s="1"/>
      <c r="V96" s="1"/>
      <c r="W96" s="1"/>
      <c r="X96" s="1"/>
      <c r="Y96" s="1"/>
      <c r="Z96" s="1"/>
    </row>
    <row r="97" spans="1:26">
      <c r="A97" s="14"/>
      <c r="B97" s="14"/>
      <c r="C97" s="14"/>
      <c r="D97" s="14"/>
      <c r="E97" s="14"/>
      <c r="F97" s="14"/>
      <c r="G97" s="14"/>
      <c r="H97" s="14"/>
      <c r="I97" s="14"/>
      <c r="J97" s="14"/>
      <c r="K97" s="14"/>
      <c r="L97" s="14"/>
      <c r="M97" s="14"/>
      <c r="N97" s="14"/>
      <c r="O97" s="14"/>
      <c r="P97" s="14"/>
      <c r="Q97" s="14"/>
      <c r="R97" s="14"/>
      <c r="S97" s="14"/>
      <c r="T97" s="1"/>
      <c r="U97" s="1"/>
      <c r="V97" s="1"/>
      <c r="W97" s="1"/>
      <c r="X97" s="1"/>
      <c r="Y97" s="1"/>
      <c r="Z97" s="1"/>
    </row>
    <row r="98" spans="1:26">
      <c r="A98" s="14"/>
      <c r="B98" s="14"/>
      <c r="C98" s="14"/>
      <c r="D98" s="14"/>
      <c r="E98" s="14"/>
      <c r="F98" s="14"/>
      <c r="G98" s="14"/>
      <c r="H98" s="14"/>
      <c r="I98" s="14"/>
      <c r="J98" s="14"/>
      <c r="K98" s="14"/>
      <c r="L98" s="14"/>
      <c r="M98" s="14"/>
      <c r="N98" s="14"/>
      <c r="O98" s="14"/>
      <c r="P98" s="14"/>
      <c r="Q98" s="14"/>
      <c r="R98" s="14"/>
      <c r="S98" s="14"/>
      <c r="T98" s="1"/>
      <c r="U98" s="1"/>
      <c r="V98" s="1"/>
      <c r="W98" s="1"/>
      <c r="X98" s="1"/>
      <c r="Y98" s="1"/>
      <c r="Z98" s="1"/>
    </row>
    <row r="99" spans="1:26">
      <c r="A99" s="14"/>
      <c r="B99" s="14"/>
      <c r="C99" s="14"/>
      <c r="D99" s="14"/>
      <c r="E99" s="14"/>
      <c r="F99" s="14"/>
      <c r="G99" s="14"/>
      <c r="H99" s="14"/>
      <c r="I99" s="14"/>
      <c r="J99" s="14"/>
      <c r="K99" s="14"/>
      <c r="L99" s="14"/>
      <c r="M99" s="14"/>
      <c r="N99" s="14"/>
      <c r="O99" s="14"/>
      <c r="P99" s="14"/>
      <c r="Q99" s="14"/>
      <c r="R99" s="14"/>
      <c r="S99" s="14"/>
      <c r="T99" s="1"/>
      <c r="U99" s="1"/>
      <c r="V99" s="1"/>
      <c r="W99" s="1"/>
      <c r="X99" s="1"/>
      <c r="Y99" s="1"/>
      <c r="Z99" s="1"/>
    </row>
    <row r="100" spans="1:26">
      <c r="A100" s="14"/>
      <c r="B100" s="14"/>
      <c r="C100" s="14"/>
      <c r="D100" s="14"/>
      <c r="E100" s="14"/>
      <c r="F100" s="14"/>
      <c r="G100" s="14"/>
      <c r="H100" s="14"/>
      <c r="I100" s="14"/>
      <c r="J100" s="14"/>
      <c r="K100" s="14"/>
      <c r="L100" s="14"/>
      <c r="M100" s="14"/>
      <c r="N100" s="14"/>
      <c r="O100" s="14"/>
      <c r="P100" s="14"/>
      <c r="Q100" s="14"/>
      <c r="R100" s="14"/>
      <c r="S100" s="14"/>
      <c r="T100" s="1"/>
      <c r="U100" s="1"/>
      <c r="V100" s="1"/>
      <c r="W100" s="1"/>
      <c r="X100" s="1"/>
      <c r="Y100" s="1"/>
      <c r="Z100" s="1"/>
    </row>
    <row r="101" spans="1:26">
      <c r="A101" s="14"/>
      <c r="B101" s="14"/>
      <c r="C101" s="14"/>
      <c r="D101" s="14"/>
      <c r="E101" s="14"/>
      <c r="F101" s="14"/>
      <c r="G101" s="14"/>
      <c r="H101" s="14"/>
      <c r="I101" s="14"/>
      <c r="J101" s="14"/>
      <c r="K101" s="14"/>
      <c r="L101" s="14"/>
      <c r="M101" s="14"/>
      <c r="N101" s="14"/>
      <c r="O101" s="14"/>
      <c r="P101" s="14"/>
      <c r="Q101" s="14"/>
      <c r="R101" s="14"/>
      <c r="S101" s="14"/>
      <c r="T101" s="1"/>
      <c r="U101" s="1"/>
      <c r="V101" s="1"/>
      <c r="W101" s="1"/>
      <c r="X101" s="1"/>
      <c r="Y101" s="1"/>
      <c r="Z101" s="1"/>
    </row>
    <row r="102" spans="1:26">
      <c r="A102" s="14"/>
      <c r="B102" s="14"/>
      <c r="C102" s="14"/>
      <c r="D102" s="14"/>
      <c r="E102" s="14"/>
      <c r="F102" s="14"/>
      <c r="G102" s="14"/>
      <c r="H102" s="14"/>
      <c r="I102" s="14"/>
      <c r="J102" s="14"/>
      <c r="K102" s="14"/>
      <c r="L102" s="14"/>
      <c r="M102" s="14"/>
      <c r="N102" s="14"/>
      <c r="O102" s="14"/>
      <c r="P102" s="14"/>
      <c r="Q102" s="14"/>
      <c r="R102" s="14"/>
      <c r="S102" s="14"/>
      <c r="T102" s="1"/>
      <c r="U102" s="1"/>
      <c r="V102" s="1"/>
      <c r="W102" s="1"/>
      <c r="X102" s="1"/>
      <c r="Y102" s="1"/>
      <c r="Z102" s="1"/>
    </row>
    <row r="103" spans="1:26">
      <c r="A103" s="14"/>
      <c r="B103" s="14"/>
      <c r="C103" s="14"/>
      <c r="D103" s="14"/>
      <c r="E103" s="14"/>
      <c r="F103" s="14"/>
      <c r="G103" s="14"/>
      <c r="H103" s="14"/>
      <c r="I103" s="14"/>
      <c r="J103" s="14"/>
      <c r="K103" s="14"/>
      <c r="L103" s="14"/>
      <c r="M103" s="14"/>
      <c r="N103" s="14"/>
      <c r="O103" s="14"/>
      <c r="P103" s="14"/>
      <c r="Q103" s="14"/>
      <c r="R103" s="14"/>
      <c r="S103" s="14"/>
      <c r="T103" s="1"/>
      <c r="U103" s="1"/>
      <c r="V103" s="1"/>
      <c r="W103" s="1"/>
      <c r="X103" s="1"/>
      <c r="Y103" s="1"/>
      <c r="Z103" s="1"/>
    </row>
    <row r="104" spans="1:26">
      <c r="A104" s="14"/>
      <c r="B104" s="14"/>
      <c r="C104" s="14"/>
      <c r="D104" s="14"/>
      <c r="E104" s="14"/>
      <c r="F104" s="14"/>
      <c r="G104" s="14"/>
      <c r="H104" s="14"/>
      <c r="I104" s="14"/>
      <c r="J104" s="14"/>
      <c r="K104" s="14"/>
      <c r="L104" s="14"/>
      <c r="M104" s="14"/>
      <c r="N104" s="14"/>
      <c r="O104" s="14"/>
      <c r="P104" s="14"/>
      <c r="Q104" s="14"/>
      <c r="R104" s="14"/>
      <c r="S104" s="14"/>
      <c r="T104" s="1"/>
      <c r="U104" s="1"/>
      <c r="V104" s="1"/>
      <c r="W104" s="1"/>
      <c r="X104" s="1"/>
      <c r="Y104" s="1"/>
      <c r="Z104" s="1"/>
    </row>
    <row r="105" spans="1:26">
      <c r="A105" s="14"/>
      <c r="B105" s="14"/>
      <c r="C105" s="14"/>
      <c r="D105" s="14"/>
      <c r="E105" s="14"/>
      <c r="F105" s="14"/>
      <c r="G105" s="14"/>
      <c r="H105" s="14"/>
      <c r="I105" s="14"/>
      <c r="J105" s="14"/>
      <c r="K105" s="14"/>
      <c r="L105" s="14"/>
      <c r="M105" s="14"/>
      <c r="N105" s="14"/>
      <c r="O105" s="14"/>
      <c r="P105" s="14"/>
      <c r="Q105" s="14"/>
      <c r="R105" s="14"/>
      <c r="S105" s="14"/>
      <c r="T105" s="1"/>
      <c r="U105" s="1"/>
      <c r="V105" s="1"/>
      <c r="W105" s="1"/>
      <c r="X105" s="1"/>
      <c r="Y105" s="1"/>
      <c r="Z105" s="1"/>
    </row>
    <row r="106" spans="1:26">
      <c r="A106" s="14"/>
      <c r="B106" s="14"/>
      <c r="C106" s="14"/>
      <c r="D106" s="14"/>
      <c r="E106" s="14"/>
      <c r="F106" s="14"/>
      <c r="G106" s="14"/>
      <c r="H106" s="14"/>
      <c r="I106" s="14"/>
      <c r="J106" s="14"/>
      <c r="K106" s="14"/>
      <c r="L106" s="14"/>
      <c r="M106" s="14"/>
      <c r="N106" s="14"/>
      <c r="O106" s="14"/>
      <c r="P106" s="14"/>
      <c r="Q106" s="14"/>
      <c r="R106" s="14"/>
      <c r="S106" s="14"/>
      <c r="T106" s="1"/>
      <c r="U106" s="1"/>
      <c r="V106" s="1"/>
      <c r="W106" s="1"/>
      <c r="X106" s="1"/>
      <c r="Y106" s="1"/>
      <c r="Z106" s="1"/>
    </row>
    <row r="107" spans="1:26">
      <c r="A107" s="14"/>
      <c r="B107" s="14"/>
      <c r="C107" s="14"/>
      <c r="D107" s="14"/>
      <c r="E107" s="14"/>
      <c r="F107" s="14"/>
      <c r="G107" s="14"/>
      <c r="H107" s="14"/>
      <c r="I107" s="14"/>
      <c r="J107" s="14"/>
      <c r="K107" s="14"/>
      <c r="L107" s="14"/>
      <c r="M107" s="14"/>
      <c r="N107" s="14"/>
      <c r="O107" s="14"/>
      <c r="P107" s="14"/>
      <c r="Q107" s="14"/>
      <c r="R107" s="14"/>
      <c r="S107" s="14"/>
      <c r="T107" s="1"/>
      <c r="U107" s="1"/>
      <c r="V107" s="1"/>
      <c r="W107" s="1"/>
      <c r="X107" s="1"/>
      <c r="Y107" s="1"/>
      <c r="Z107" s="1"/>
    </row>
    <row r="108" spans="1:26">
      <c r="A108" s="14"/>
      <c r="B108" s="14"/>
      <c r="C108" s="14"/>
      <c r="D108" s="14"/>
      <c r="E108" s="14"/>
      <c r="F108" s="14"/>
      <c r="G108" s="14"/>
      <c r="H108" s="14"/>
      <c r="I108" s="14"/>
      <c r="J108" s="14"/>
      <c r="K108" s="14"/>
      <c r="L108" s="14"/>
      <c r="M108" s="14"/>
      <c r="N108" s="14"/>
      <c r="O108" s="14"/>
      <c r="P108" s="14"/>
      <c r="Q108" s="14"/>
      <c r="R108" s="14"/>
      <c r="S108" s="14"/>
      <c r="T108" s="1"/>
      <c r="U108" s="1"/>
      <c r="V108" s="1"/>
      <c r="W108" s="1"/>
      <c r="X108" s="1"/>
      <c r="Y108" s="1"/>
      <c r="Z108" s="1"/>
    </row>
    <row r="109" spans="1:26">
      <c r="A109" s="14"/>
      <c r="B109" s="14"/>
      <c r="C109" s="14"/>
      <c r="D109" s="14"/>
      <c r="E109" s="14"/>
      <c r="F109" s="14"/>
      <c r="G109" s="14"/>
      <c r="H109" s="14"/>
      <c r="I109" s="14"/>
      <c r="J109" s="14"/>
      <c r="K109" s="14"/>
      <c r="L109" s="14"/>
      <c r="M109" s="14"/>
      <c r="N109" s="14"/>
      <c r="O109" s="14"/>
      <c r="P109" s="14"/>
      <c r="Q109" s="14"/>
      <c r="R109" s="14"/>
      <c r="S109" s="14"/>
      <c r="T109" s="1"/>
      <c r="U109" s="1"/>
      <c r="V109" s="1"/>
      <c r="W109" s="1"/>
      <c r="X109" s="1"/>
      <c r="Y109" s="1"/>
      <c r="Z109" s="1"/>
    </row>
    <row r="110" spans="1:26">
      <c r="A110" s="14"/>
      <c r="B110" s="14"/>
      <c r="C110" s="14"/>
      <c r="D110" s="14"/>
      <c r="E110" s="14"/>
      <c r="F110" s="14"/>
      <c r="G110" s="14"/>
      <c r="H110" s="14"/>
      <c r="I110" s="14"/>
      <c r="J110" s="14"/>
      <c r="K110" s="14"/>
      <c r="L110" s="14"/>
      <c r="M110" s="14"/>
      <c r="N110" s="14"/>
      <c r="O110" s="14"/>
      <c r="P110" s="14"/>
      <c r="Q110" s="14"/>
      <c r="R110" s="14"/>
      <c r="S110" s="14"/>
      <c r="T110" s="1"/>
      <c r="U110" s="1"/>
      <c r="V110" s="1"/>
      <c r="W110" s="1"/>
      <c r="X110" s="1"/>
      <c r="Y110" s="1"/>
      <c r="Z110" s="1"/>
    </row>
    <row r="111" spans="1:26">
      <c r="A111" s="14"/>
      <c r="B111" s="14"/>
      <c r="C111" s="14"/>
      <c r="D111" s="14"/>
      <c r="E111" s="14"/>
      <c r="F111" s="14"/>
      <c r="G111" s="14"/>
      <c r="H111" s="14"/>
      <c r="I111" s="14"/>
      <c r="J111" s="14"/>
      <c r="K111" s="14"/>
      <c r="L111" s="14"/>
      <c r="M111" s="14"/>
      <c r="N111" s="14"/>
      <c r="O111" s="14"/>
      <c r="P111" s="14"/>
      <c r="Q111" s="14"/>
      <c r="R111" s="14"/>
      <c r="S111" s="14"/>
      <c r="T111" s="1"/>
      <c r="U111" s="1"/>
      <c r="V111" s="1"/>
      <c r="W111" s="1"/>
      <c r="X111" s="1"/>
      <c r="Y111" s="1"/>
      <c r="Z111" s="1"/>
    </row>
    <row r="112" spans="1:26">
      <c r="A112" s="14"/>
      <c r="B112" s="14"/>
      <c r="C112" s="14"/>
      <c r="D112" s="14"/>
      <c r="E112" s="14"/>
      <c r="F112" s="14"/>
      <c r="G112" s="14"/>
      <c r="H112" s="14"/>
      <c r="I112" s="14"/>
      <c r="J112" s="14"/>
      <c r="K112" s="14"/>
      <c r="L112" s="14"/>
      <c r="M112" s="14"/>
      <c r="N112" s="14"/>
      <c r="O112" s="14"/>
      <c r="P112" s="14"/>
      <c r="Q112" s="14"/>
      <c r="R112" s="14"/>
      <c r="S112" s="14"/>
      <c r="T112" s="1"/>
      <c r="U112" s="1"/>
      <c r="V112" s="1"/>
      <c r="W112" s="1"/>
      <c r="X112" s="1"/>
      <c r="Y112" s="1"/>
      <c r="Z112" s="1"/>
    </row>
    <row r="113" spans="1:26">
      <c r="A113" s="14"/>
      <c r="B113" s="14"/>
      <c r="C113" s="14"/>
      <c r="D113" s="14"/>
      <c r="E113" s="14"/>
      <c r="F113" s="14"/>
      <c r="G113" s="14"/>
      <c r="H113" s="14"/>
      <c r="I113" s="14"/>
      <c r="J113" s="14"/>
      <c r="K113" s="14"/>
      <c r="L113" s="14"/>
      <c r="M113" s="14"/>
      <c r="N113" s="14"/>
      <c r="O113" s="14"/>
      <c r="P113" s="14"/>
      <c r="Q113" s="14"/>
      <c r="R113" s="14"/>
      <c r="S113" s="14"/>
      <c r="T113" s="1"/>
      <c r="U113" s="1"/>
      <c r="V113" s="1"/>
      <c r="W113" s="1"/>
      <c r="X113" s="1"/>
      <c r="Y113" s="1"/>
      <c r="Z113" s="1"/>
    </row>
    <row r="114" spans="1:26">
      <c r="A114" s="14"/>
      <c r="B114" s="14"/>
      <c r="C114" s="14"/>
      <c r="D114" s="14"/>
      <c r="E114" s="14"/>
      <c r="F114" s="14"/>
      <c r="G114" s="14"/>
      <c r="H114" s="14"/>
      <c r="I114" s="14"/>
      <c r="J114" s="14"/>
      <c r="K114" s="14"/>
      <c r="L114" s="14"/>
      <c r="M114" s="14"/>
      <c r="N114" s="14"/>
      <c r="O114" s="14"/>
      <c r="P114" s="14"/>
      <c r="Q114" s="14"/>
      <c r="R114" s="14"/>
      <c r="S114" s="14"/>
      <c r="T114" s="1"/>
      <c r="U114" s="1"/>
      <c r="V114" s="1"/>
      <c r="W114" s="1"/>
      <c r="X114" s="1"/>
      <c r="Y114" s="1"/>
      <c r="Z114" s="1"/>
    </row>
    <row r="115" spans="1:26">
      <c r="A115" s="14"/>
      <c r="B115" s="14"/>
      <c r="C115" s="14"/>
      <c r="D115" s="14"/>
      <c r="E115" s="14"/>
      <c r="F115" s="14"/>
      <c r="G115" s="14"/>
      <c r="H115" s="14"/>
      <c r="I115" s="14"/>
      <c r="J115" s="14"/>
      <c r="K115" s="14"/>
      <c r="L115" s="14"/>
      <c r="M115" s="14"/>
      <c r="N115" s="14"/>
      <c r="O115" s="14"/>
      <c r="P115" s="14"/>
      <c r="Q115" s="14"/>
      <c r="R115" s="14"/>
      <c r="S115" s="14"/>
      <c r="T115" s="1"/>
      <c r="U115" s="1"/>
      <c r="V115" s="1"/>
      <c r="W115" s="1"/>
      <c r="X115" s="1"/>
      <c r="Y115" s="1"/>
      <c r="Z115" s="1"/>
    </row>
    <row r="116" spans="1:26">
      <c r="A116" s="14"/>
      <c r="B116" s="14"/>
      <c r="C116" s="14"/>
      <c r="D116" s="14"/>
      <c r="E116" s="14"/>
      <c r="F116" s="14"/>
      <c r="G116" s="14"/>
      <c r="H116" s="14"/>
      <c r="I116" s="14"/>
      <c r="J116" s="14"/>
      <c r="K116" s="14"/>
      <c r="L116" s="14"/>
      <c r="M116" s="14"/>
      <c r="N116" s="14"/>
      <c r="O116" s="14"/>
      <c r="P116" s="14"/>
      <c r="Q116" s="14"/>
      <c r="R116" s="14"/>
      <c r="S116" s="14"/>
      <c r="T116" s="1"/>
      <c r="U116" s="1"/>
      <c r="V116" s="1"/>
      <c r="W116" s="1"/>
      <c r="X116" s="1"/>
      <c r="Y116" s="1"/>
      <c r="Z116" s="1"/>
    </row>
    <row r="117" spans="1:26">
      <c r="A117" s="14"/>
      <c r="B117" s="14"/>
      <c r="C117" s="14"/>
      <c r="D117" s="14"/>
      <c r="E117" s="14"/>
      <c r="F117" s="14"/>
      <c r="G117" s="14"/>
      <c r="H117" s="14"/>
      <c r="I117" s="14"/>
      <c r="J117" s="14"/>
      <c r="K117" s="14"/>
      <c r="L117" s="14"/>
      <c r="M117" s="14"/>
      <c r="N117" s="14"/>
      <c r="O117" s="14"/>
      <c r="P117" s="14"/>
      <c r="Q117" s="14"/>
      <c r="R117" s="14"/>
      <c r="S117" s="14"/>
      <c r="T117" s="1"/>
      <c r="U117" s="1"/>
      <c r="V117" s="1"/>
      <c r="W117" s="1"/>
      <c r="X117" s="1"/>
      <c r="Y117" s="1"/>
      <c r="Z117" s="1"/>
    </row>
    <row r="118" spans="1:26">
      <c r="A118" s="14"/>
      <c r="B118" s="14"/>
      <c r="C118" s="14"/>
      <c r="D118" s="14"/>
      <c r="E118" s="14"/>
      <c r="F118" s="14"/>
      <c r="G118" s="14"/>
      <c r="H118" s="14"/>
      <c r="I118" s="14"/>
      <c r="J118" s="14"/>
      <c r="K118" s="14"/>
      <c r="L118" s="14"/>
      <c r="M118" s="14"/>
      <c r="N118" s="14"/>
      <c r="O118" s="14"/>
      <c r="P118" s="14"/>
      <c r="Q118" s="14"/>
      <c r="R118" s="14"/>
      <c r="S118" s="14"/>
      <c r="T118" s="1"/>
      <c r="U118" s="1"/>
      <c r="V118" s="1"/>
      <c r="W118" s="1"/>
      <c r="X118" s="1"/>
      <c r="Y118" s="1"/>
      <c r="Z118" s="1"/>
    </row>
    <row r="119" spans="1:26">
      <c r="A119" s="14"/>
      <c r="B119" s="14"/>
      <c r="C119" s="14"/>
      <c r="D119" s="14"/>
      <c r="E119" s="14"/>
      <c r="F119" s="14"/>
      <c r="G119" s="14"/>
      <c r="H119" s="14"/>
      <c r="I119" s="14"/>
      <c r="J119" s="14"/>
      <c r="K119" s="14"/>
      <c r="L119" s="14"/>
      <c r="M119" s="14"/>
      <c r="N119" s="14"/>
      <c r="O119" s="14"/>
      <c r="P119" s="14"/>
      <c r="Q119" s="14"/>
      <c r="R119" s="14"/>
      <c r="S119" s="14"/>
      <c r="T119" s="1"/>
      <c r="U119" s="1"/>
      <c r="V119" s="1"/>
      <c r="W119" s="1"/>
      <c r="X119" s="1"/>
      <c r="Y119" s="1"/>
      <c r="Z119" s="1"/>
    </row>
    <row r="120" spans="1:26">
      <c r="A120" s="14"/>
      <c r="B120" s="14"/>
      <c r="C120" s="14"/>
      <c r="D120" s="14"/>
      <c r="E120" s="14"/>
      <c r="F120" s="14"/>
      <c r="G120" s="14"/>
      <c r="H120" s="14"/>
      <c r="I120" s="14"/>
      <c r="J120" s="14"/>
      <c r="K120" s="14"/>
      <c r="L120" s="14"/>
      <c r="M120" s="14"/>
      <c r="N120" s="14"/>
      <c r="O120" s="14"/>
      <c r="P120" s="14"/>
      <c r="Q120" s="14"/>
      <c r="R120" s="14"/>
      <c r="S120" s="14"/>
      <c r="T120" s="1"/>
      <c r="U120" s="1"/>
      <c r="V120" s="1"/>
      <c r="W120" s="1"/>
      <c r="X120" s="1"/>
      <c r="Y120" s="1"/>
      <c r="Z120" s="1"/>
    </row>
    <row r="121" spans="1:26">
      <c r="A121" s="14"/>
      <c r="B121" s="14"/>
      <c r="C121" s="14"/>
      <c r="D121" s="14"/>
      <c r="E121" s="14"/>
      <c r="F121" s="14"/>
      <c r="G121" s="14"/>
      <c r="H121" s="14"/>
      <c r="I121" s="14"/>
      <c r="J121" s="14"/>
      <c r="K121" s="14"/>
      <c r="L121" s="14"/>
      <c r="M121" s="14"/>
      <c r="N121" s="14"/>
      <c r="O121" s="14"/>
      <c r="P121" s="14"/>
      <c r="Q121" s="14"/>
      <c r="R121" s="14"/>
      <c r="S121" s="14"/>
      <c r="T121" s="1"/>
      <c r="U121" s="1"/>
      <c r="V121" s="1"/>
      <c r="W121" s="1"/>
      <c r="X121" s="1"/>
      <c r="Y121" s="1"/>
      <c r="Z121" s="1"/>
    </row>
    <row r="122" spans="1:26">
      <c r="A122" s="14"/>
      <c r="B122" s="14"/>
      <c r="C122" s="14"/>
      <c r="D122" s="14"/>
      <c r="E122" s="14"/>
      <c r="F122" s="14"/>
      <c r="G122" s="14"/>
      <c r="H122" s="14"/>
      <c r="I122" s="14"/>
      <c r="J122" s="14"/>
      <c r="K122" s="14"/>
      <c r="L122" s="14"/>
      <c r="M122" s="14"/>
      <c r="N122" s="14"/>
      <c r="O122" s="14"/>
      <c r="P122" s="14"/>
      <c r="Q122" s="14"/>
      <c r="R122" s="14"/>
      <c r="S122" s="14"/>
      <c r="T122" s="1"/>
      <c r="U122" s="1"/>
      <c r="V122" s="1"/>
      <c r="W122" s="1"/>
      <c r="X122" s="1"/>
      <c r="Y122" s="1"/>
      <c r="Z122" s="1"/>
    </row>
    <row r="123" spans="1:26">
      <c r="A123" s="14"/>
      <c r="B123" s="14"/>
      <c r="C123" s="14"/>
      <c r="D123" s="14"/>
      <c r="E123" s="14"/>
      <c r="F123" s="14"/>
      <c r="G123" s="14"/>
      <c r="H123" s="14"/>
      <c r="I123" s="14"/>
      <c r="J123" s="14"/>
      <c r="K123" s="14"/>
      <c r="L123" s="14"/>
      <c r="M123" s="14"/>
      <c r="N123" s="14"/>
      <c r="O123" s="14"/>
      <c r="P123" s="14"/>
      <c r="Q123" s="14"/>
      <c r="R123" s="14"/>
      <c r="S123" s="14"/>
      <c r="T123" s="1"/>
      <c r="U123" s="1"/>
      <c r="V123" s="1"/>
      <c r="W123" s="1"/>
      <c r="X123" s="1"/>
      <c r="Y123" s="1"/>
      <c r="Z123" s="1"/>
    </row>
    <row r="124" spans="1:26">
      <c r="A124" s="14"/>
      <c r="B124" s="14"/>
      <c r="C124" s="14"/>
      <c r="D124" s="14"/>
      <c r="E124" s="14"/>
      <c r="F124" s="14"/>
      <c r="G124" s="14"/>
      <c r="H124" s="14"/>
      <c r="I124" s="14"/>
      <c r="J124" s="14"/>
      <c r="K124" s="14"/>
      <c r="L124" s="14"/>
      <c r="M124" s="14"/>
      <c r="N124" s="14"/>
      <c r="O124" s="14"/>
      <c r="P124" s="14"/>
      <c r="Q124" s="14"/>
      <c r="R124" s="14"/>
      <c r="S124" s="14"/>
      <c r="T124" s="1"/>
      <c r="U124" s="1"/>
      <c r="V124" s="1"/>
      <c r="W124" s="1"/>
      <c r="X124" s="1"/>
      <c r="Y124" s="1"/>
      <c r="Z124" s="1"/>
    </row>
    <row r="125" spans="1:26">
      <c r="A125" s="14"/>
      <c r="B125" s="14"/>
      <c r="C125" s="14"/>
      <c r="D125" s="14"/>
      <c r="E125" s="14"/>
      <c r="F125" s="14"/>
      <c r="G125" s="14"/>
      <c r="H125" s="14"/>
      <c r="I125" s="14"/>
      <c r="J125" s="14"/>
      <c r="K125" s="14"/>
      <c r="L125" s="14"/>
      <c r="M125" s="14"/>
      <c r="N125" s="14"/>
      <c r="O125" s="14"/>
      <c r="P125" s="14"/>
      <c r="Q125" s="14"/>
      <c r="R125" s="14"/>
      <c r="S125" s="14"/>
      <c r="T125" s="1"/>
      <c r="U125" s="1"/>
      <c r="V125" s="1"/>
      <c r="W125" s="1"/>
      <c r="X125" s="1"/>
      <c r="Y125" s="1"/>
      <c r="Z125" s="1"/>
    </row>
    <row r="126" spans="1:26">
      <c r="A126" s="14"/>
      <c r="B126" s="14"/>
      <c r="C126" s="14"/>
      <c r="D126" s="14"/>
      <c r="E126" s="14"/>
      <c r="F126" s="14"/>
      <c r="G126" s="14"/>
      <c r="H126" s="14"/>
      <c r="I126" s="14"/>
      <c r="J126" s="14"/>
      <c r="K126" s="14"/>
      <c r="L126" s="14"/>
      <c r="M126" s="14"/>
      <c r="N126" s="14"/>
      <c r="O126" s="14"/>
      <c r="P126" s="14"/>
      <c r="Q126" s="14"/>
      <c r="R126" s="14"/>
      <c r="S126" s="14"/>
      <c r="T126" s="1"/>
      <c r="U126" s="1"/>
      <c r="V126" s="1"/>
      <c r="W126" s="1"/>
      <c r="X126" s="1"/>
      <c r="Y126" s="1"/>
      <c r="Z126" s="1"/>
    </row>
    <row r="127" spans="1:26">
      <c r="A127" s="14"/>
      <c r="B127" s="14"/>
      <c r="C127" s="14"/>
      <c r="D127" s="14"/>
      <c r="E127" s="14"/>
      <c r="F127" s="14"/>
      <c r="G127" s="14"/>
      <c r="H127" s="14"/>
      <c r="I127" s="14"/>
      <c r="J127" s="14"/>
      <c r="K127" s="14"/>
      <c r="L127" s="14"/>
      <c r="M127" s="14"/>
      <c r="N127" s="14"/>
      <c r="O127" s="14"/>
      <c r="P127" s="14"/>
      <c r="Q127" s="14"/>
      <c r="R127" s="14"/>
      <c r="S127" s="14"/>
      <c r="T127" s="1"/>
      <c r="U127" s="1"/>
      <c r="V127" s="1"/>
      <c r="W127" s="1"/>
      <c r="X127" s="1"/>
      <c r="Y127" s="1"/>
      <c r="Z127" s="1"/>
    </row>
    <row r="128" spans="1:26">
      <c r="A128" s="14"/>
      <c r="B128" s="14"/>
      <c r="C128" s="14"/>
      <c r="D128" s="14"/>
      <c r="E128" s="14"/>
      <c r="F128" s="14"/>
      <c r="G128" s="14"/>
      <c r="H128" s="14"/>
      <c r="I128" s="14"/>
      <c r="J128" s="14"/>
      <c r="K128" s="14"/>
      <c r="L128" s="14"/>
      <c r="M128" s="14"/>
      <c r="N128" s="14"/>
      <c r="O128" s="14"/>
      <c r="P128" s="14"/>
      <c r="Q128" s="14"/>
      <c r="R128" s="14"/>
      <c r="S128" s="14"/>
      <c r="T128" s="1"/>
      <c r="U128" s="1"/>
      <c r="V128" s="1"/>
      <c r="W128" s="1"/>
      <c r="X128" s="1"/>
      <c r="Y128" s="1"/>
      <c r="Z128" s="1"/>
    </row>
    <row r="129" spans="1:26">
      <c r="A129" s="14"/>
      <c r="B129" s="14"/>
      <c r="C129" s="14"/>
      <c r="D129" s="14"/>
      <c r="E129" s="14"/>
      <c r="F129" s="14"/>
      <c r="G129" s="14"/>
      <c r="H129" s="14"/>
      <c r="I129" s="14"/>
      <c r="J129" s="14"/>
      <c r="K129" s="14"/>
      <c r="L129" s="14"/>
      <c r="M129" s="14"/>
      <c r="N129" s="14"/>
      <c r="O129" s="14"/>
      <c r="P129" s="14"/>
      <c r="Q129" s="14"/>
      <c r="R129" s="14"/>
      <c r="S129" s="14"/>
      <c r="T129" s="1"/>
      <c r="U129" s="1"/>
      <c r="V129" s="1"/>
      <c r="W129" s="1"/>
      <c r="X129" s="1"/>
      <c r="Y129" s="1"/>
      <c r="Z129" s="1"/>
    </row>
    <row r="130" spans="1:26">
      <c r="A130" s="14"/>
      <c r="B130" s="14"/>
      <c r="C130" s="14"/>
      <c r="D130" s="14"/>
      <c r="E130" s="14"/>
      <c r="F130" s="14"/>
      <c r="G130" s="14"/>
      <c r="H130" s="14"/>
      <c r="I130" s="14"/>
      <c r="J130" s="14"/>
      <c r="K130" s="14"/>
      <c r="L130" s="14"/>
      <c r="M130" s="14"/>
      <c r="N130" s="14"/>
      <c r="O130" s="14"/>
      <c r="P130" s="14"/>
      <c r="Q130" s="14"/>
      <c r="R130" s="14"/>
      <c r="S130" s="14"/>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sheetData>
  <mergeCells count="33">
    <mergeCell ref="A41:H43"/>
    <mergeCell ref="A32:H35"/>
    <mergeCell ref="A36:H36"/>
    <mergeCell ref="A28:P28"/>
    <mergeCell ref="A29:P29"/>
    <mergeCell ref="A19:O20"/>
    <mergeCell ref="A21:O24"/>
    <mergeCell ref="A25:O27"/>
    <mergeCell ref="A37:H39"/>
    <mergeCell ref="B30:F30"/>
    <mergeCell ref="G30:H30"/>
    <mergeCell ref="I30:P30"/>
    <mergeCell ref="I32:P35"/>
    <mergeCell ref="I37:P39"/>
    <mergeCell ref="A31:H31"/>
    <mergeCell ref="I31:P31"/>
    <mergeCell ref="I36:P36"/>
    <mergeCell ref="A40:H40"/>
    <mergeCell ref="A5:O5"/>
    <mergeCell ref="I9:O10"/>
    <mergeCell ref="A15:O15"/>
    <mergeCell ref="A16:O17"/>
    <mergeCell ref="A11:D14"/>
    <mergeCell ref="E11:H14"/>
    <mergeCell ref="I11:O14"/>
    <mergeCell ref="E7:H8"/>
    <mergeCell ref="I7:O8"/>
    <mergeCell ref="A7:D8"/>
    <mergeCell ref="A6:D6"/>
    <mergeCell ref="E6:H6"/>
    <mergeCell ref="E9:H10"/>
    <mergeCell ref="A9:D10"/>
    <mergeCell ref="I6:O6"/>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E65"/>
  <sheetViews>
    <sheetView zoomScaleNormal="100" workbookViewId="0">
      <selection activeCell="E18" sqref="E18"/>
    </sheetView>
  </sheetViews>
  <sheetFormatPr baseColWidth="10" defaultRowHeight="15"/>
  <cols>
    <col min="1" max="1" width="10.140625" style="10" customWidth="1"/>
    <col min="2" max="2" width="42.7109375" bestFit="1" customWidth="1"/>
    <col min="3" max="3" width="21.5703125" bestFit="1" customWidth="1"/>
    <col min="4" max="4" width="10.85546875" style="10" customWidth="1"/>
    <col min="5" max="5" width="36.140625" bestFit="1" customWidth="1"/>
    <col min="6" max="6" width="17.85546875" bestFit="1" customWidth="1"/>
    <col min="7" max="7" width="3.7109375" style="10" customWidth="1"/>
    <col min="8" max="8" width="3.42578125" customWidth="1"/>
    <col min="9" max="9" width="21.140625" bestFit="1" customWidth="1"/>
    <col min="10" max="10" width="17.7109375" bestFit="1" customWidth="1"/>
  </cols>
  <sheetData>
    <row r="1" spans="1:31">
      <c r="B1" s="10"/>
      <c r="C1" s="10"/>
      <c r="E1" s="10"/>
      <c r="F1" s="10"/>
      <c r="H1" s="10"/>
      <c r="I1" s="10"/>
      <c r="J1" s="10"/>
      <c r="K1" s="10"/>
      <c r="L1" s="10"/>
      <c r="M1" s="10"/>
      <c r="N1" s="10"/>
      <c r="O1" s="10"/>
      <c r="P1" s="10"/>
      <c r="Q1" s="10"/>
      <c r="R1" s="10"/>
      <c r="S1" s="10"/>
      <c r="T1" s="10"/>
      <c r="U1" s="10"/>
      <c r="V1" s="10"/>
      <c r="W1" s="10"/>
      <c r="X1" s="10"/>
      <c r="Y1" s="10"/>
      <c r="Z1" s="10"/>
      <c r="AA1" s="10"/>
      <c r="AB1" s="10"/>
      <c r="AC1" s="10"/>
      <c r="AD1" s="10"/>
      <c r="AE1" s="10"/>
    </row>
    <row r="2" spans="1:31" ht="15.75" customHeight="1">
      <c r="B2" s="10"/>
      <c r="C2" s="10"/>
      <c r="E2" s="10"/>
      <c r="F2" s="10"/>
      <c r="H2" s="10"/>
      <c r="I2" s="10"/>
      <c r="J2" s="10"/>
      <c r="K2" s="10"/>
      <c r="L2" s="10"/>
      <c r="M2" s="10"/>
      <c r="N2" s="10"/>
      <c r="O2" s="10"/>
      <c r="P2" s="10"/>
      <c r="Q2" s="10"/>
      <c r="R2" s="10"/>
      <c r="S2" s="10"/>
      <c r="T2" s="10"/>
      <c r="U2" s="10"/>
      <c r="V2" s="10"/>
      <c r="W2" s="10"/>
      <c r="X2" s="10"/>
      <c r="Y2" s="10"/>
      <c r="Z2" s="10"/>
      <c r="AA2" s="10"/>
      <c r="AB2" s="10"/>
      <c r="AC2" s="10"/>
      <c r="AD2" s="10"/>
      <c r="AE2" s="10"/>
    </row>
    <row r="3" spans="1:31" ht="15.75" customHeight="1" thickBot="1">
      <c r="B3" s="10"/>
      <c r="C3" s="10"/>
      <c r="E3" s="10"/>
      <c r="F3" s="10"/>
      <c r="H3" s="10"/>
      <c r="I3" s="10"/>
      <c r="J3" s="10"/>
      <c r="K3" s="10"/>
      <c r="L3" s="10"/>
      <c r="M3" s="10"/>
      <c r="N3" s="10"/>
      <c r="O3" s="10"/>
      <c r="P3" s="10"/>
      <c r="Q3" s="10"/>
      <c r="R3" s="10"/>
      <c r="S3" s="10"/>
      <c r="T3" s="10"/>
      <c r="U3" s="10"/>
      <c r="V3" s="10"/>
      <c r="W3" s="10"/>
      <c r="X3" s="10"/>
      <c r="Y3" s="10"/>
      <c r="Z3" s="10"/>
      <c r="AA3" s="10"/>
      <c r="AB3" s="10"/>
      <c r="AC3" s="10"/>
      <c r="AD3" s="10"/>
      <c r="AE3" s="10"/>
    </row>
    <row r="4" spans="1:31" ht="25.5" thickTop="1" thickBot="1">
      <c r="A4" s="11"/>
      <c r="B4" s="78" t="s">
        <v>40</v>
      </c>
      <c r="C4" s="79"/>
      <c r="E4" s="12" t="s">
        <v>52</v>
      </c>
      <c r="F4" s="13"/>
      <c r="H4" s="10"/>
      <c r="I4" s="78" t="s">
        <v>62</v>
      </c>
      <c r="J4" s="79"/>
      <c r="K4" s="10"/>
      <c r="L4" s="10"/>
      <c r="M4" s="10"/>
      <c r="N4" s="10"/>
      <c r="O4" s="10"/>
      <c r="P4" s="10"/>
      <c r="Q4" s="10"/>
      <c r="R4" s="10"/>
      <c r="S4" s="10"/>
      <c r="T4" s="10"/>
      <c r="U4" s="10"/>
      <c r="V4" s="10"/>
      <c r="W4" s="10"/>
      <c r="X4" s="10"/>
      <c r="Y4" s="10"/>
      <c r="Z4" s="10"/>
      <c r="AA4" s="10"/>
      <c r="AB4" s="10"/>
      <c r="AC4" s="10"/>
      <c r="AD4" s="10"/>
      <c r="AE4" s="10"/>
    </row>
    <row r="5" spans="1:31" ht="18">
      <c r="B5" s="80" t="s">
        <v>23</v>
      </c>
      <c r="C5" s="81">
        <v>12000</v>
      </c>
      <c r="E5" s="82" t="s">
        <v>53</v>
      </c>
      <c r="F5" s="83">
        <v>300000</v>
      </c>
      <c r="H5" s="10"/>
      <c r="I5" s="80" t="s">
        <v>69</v>
      </c>
      <c r="J5" s="93">
        <f>C15</f>
        <v>1000000</v>
      </c>
      <c r="K5" s="10"/>
      <c r="L5" s="10"/>
      <c r="M5" s="10"/>
      <c r="N5" s="10"/>
      <c r="O5" s="10"/>
      <c r="P5" s="10"/>
      <c r="Q5" s="10"/>
      <c r="R5" s="10"/>
      <c r="S5" s="10"/>
      <c r="T5" s="10"/>
      <c r="U5" s="10"/>
      <c r="V5" s="10"/>
      <c r="W5" s="10"/>
      <c r="X5" s="10"/>
      <c r="Y5" s="10"/>
      <c r="Z5" s="10"/>
      <c r="AA5" s="10"/>
      <c r="AB5" s="10"/>
      <c r="AC5" s="10"/>
      <c r="AD5" s="10"/>
      <c r="AE5" s="10"/>
    </row>
    <row r="6" spans="1:31" ht="18">
      <c r="B6" s="82" t="s">
        <v>41</v>
      </c>
      <c r="C6" s="83">
        <v>150</v>
      </c>
      <c r="E6" s="82" t="s">
        <v>54</v>
      </c>
      <c r="F6" s="83">
        <f>C5*C6*C12</f>
        <v>720000</v>
      </c>
      <c r="H6" s="10"/>
      <c r="I6" s="82" t="s">
        <v>70</v>
      </c>
      <c r="J6" s="83">
        <f>C16</f>
        <v>100000</v>
      </c>
      <c r="K6" s="10"/>
      <c r="L6" s="10"/>
      <c r="M6" s="10"/>
      <c r="N6" s="10"/>
      <c r="O6" s="10"/>
      <c r="P6" s="10"/>
      <c r="Q6" s="10"/>
      <c r="R6" s="10"/>
      <c r="S6" s="10"/>
      <c r="T6" s="10"/>
      <c r="U6" s="10"/>
      <c r="V6" s="10"/>
      <c r="W6" s="10"/>
      <c r="X6" s="10"/>
      <c r="Y6" s="10"/>
      <c r="Z6" s="10"/>
      <c r="AA6" s="10"/>
      <c r="AB6" s="10"/>
      <c r="AC6" s="10"/>
      <c r="AD6" s="10"/>
      <c r="AE6" s="10"/>
    </row>
    <row r="7" spans="1:31" ht="18">
      <c r="B7" s="82" t="s">
        <v>42</v>
      </c>
      <c r="C7" s="83">
        <v>30</v>
      </c>
      <c r="E7" s="82" t="s">
        <v>55</v>
      </c>
      <c r="F7" s="83">
        <f>C13*C14</f>
        <v>1020000</v>
      </c>
      <c r="H7" s="10"/>
      <c r="I7" s="82" t="s">
        <v>71</v>
      </c>
      <c r="J7" s="85">
        <f>C17</f>
        <v>5</v>
      </c>
      <c r="K7" s="10"/>
      <c r="L7" s="10"/>
      <c r="M7" s="10"/>
      <c r="N7" s="10"/>
      <c r="O7" s="10"/>
      <c r="P7" s="10"/>
      <c r="Q7" s="10"/>
      <c r="R7" s="10"/>
      <c r="S7" s="10"/>
      <c r="T7" s="10"/>
      <c r="U7" s="10"/>
      <c r="V7" s="10"/>
      <c r="W7" s="10"/>
      <c r="X7" s="10"/>
      <c r="Y7" s="10"/>
      <c r="Z7" s="10"/>
      <c r="AA7" s="10"/>
      <c r="AB7" s="10"/>
      <c r="AC7" s="10"/>
      <c r="AD7" s="10"/>
      <c r="AE7" s="10"/>
    </row>
    <row r="8" spans="1:31" ht="18">
      <c r="B8" s="82" t="s">
        <v>43</v>
      </c>
      <c r="C8" s="83">
        <v>30</v>
      </c>
      <c r="E8" s="82" t="s">
        <v>56</v>
      </c>
      <c r="F8" s="89">
        <f>SUM(F5:F7)</f>
        <v>2040000</v>
      </c>
      <c r="H8" s="10"/>
      <c r="I8" s="82" t="s">
        <v>72</v>
      </c>
      <c r="J8" s="83">
        <f>(J5-J6)/J7</f>
        <v>180000</v>
      </c>
      <c r="K8" s="10"/>
      <c r="L8" s="10"/>
      <c r="M8" s="10"/>
      <c r="N8" s="10"/>
      <c r="O8" s="10"/>
      <c r="P8" s="10"/>
      <c r="Q8" s="10"/>
      <c r="R8" s="10"/>
      <c r="S8" s="10"/>
      <c r="T8" s="10"/>
      <c r="U8" s="10"/>
      <c r="V8" s="10"/>
      <c r="W8" s="10"/>
      <c r="X8" s="10"/>
      <c r="Y8" s="10"/>
      <c r="Z8" s="10"/>
      <c r="AA8" s="10"/>
      <c r="AB8" s="10"/>
      <c r="AC8" s="10"/>
      <c r="AD8" s="10"/>
      <c r="AE8" s="10"/>
    </row>
    <row r="9" spans="1:31" ht="18.75" thickBot="1">
      <c r="B9" s="82" t="s">
        <v>28</v>
      </c>
      <c r="C9" s="83">
        <v>40</v>
      </c>
      <c r="E9" s="90" t="s">
        <v>57</v>
      </c>
      <c r="F9" s="91"/>
      <c r="H9" s="10"/>
      <c r="I9" s="87" t="s">
        <v>73</v>
      </c>
      <c r="J9" s="94">
        <f>J8/12</f>
        <v>15000</v>
      </c>
      <c r="K9" s="10"/>
      <c r="L9" s="10"/>
      <c r="M9" s="10"/>
      <c r="N9" s="10"/>
      <c r="O9" s="10"/>
      <c r="P9" s="10"/>
      <c r="Q9" s="10"/>
      <c r="R9" s="10"/>
      <c r="S9" s="10"/>
      <c r="T9" s="10"/>
      <c r="U9" s="10"/>
      <c r="V9" s="10"/>
      <c r="W9" s="10"/>
      <c r="X9" s="10"/>
      <c r="Y9" s="10"/>
      <c r="Z9" s="10"/>
      <c r="AA9" s="10"/>
      <c r="AB9" s="10"/>
      <c r="AC9" s="10"/>
      <c r="AD9" s="10"/>
      <c r="AE9" s="10"/>
    </row>
    <row r="10" spans="1:31" ht="18.75" thickTop="1">
      <c r="B10" s="82" t="s">
        <v>44</v>
      </c>
      <c r="C10" s="83">
        <v>500000</v>
      </c>
      <c r="E10" s="82" t="s">
        <v>33</v>
      </c>
      <c r="F10" s="89">
        <f>(C5*C6)-(C5*C6/1.16)</f>
        <v>248275.86206896533</v>
      </c>
      <c r="H10" s="10"/>
      <c r="I10" s="10"/>
      <c r="J10" s="10"/>
      <c r="K10" s="10"/>
      <c r="L10" s="10"/>
      <c r="M10" s="10"/>
      <c r="N10" s="10"/>
      <c r="O10" s="10"/>
      <c r="P10" s="10"/>
      <c r="Q10" s="10"/>
      <c r="R10" s="10"/>
      <c r="S10" s="10"/>
      <c r="T10" s="10"/>
      <c r="U10" s="10"/>
      <c r="V10" s="10"/>
      <c r="W10" s="10"/>
      <c r="X10" s="10"/>
      <c r="Y10" s="10"/>
      <c r="Z10" s="10"/>
      <c r="AA10" s="10"/>
      <c r="AB10" s="10"/>
      <c r="AC10" s="10"/>
      <c r="AD10" s="10"/>
      <c r="AE10" s="10"/>
    </row>
    <row r="11" spans="1:31" ht="18">
      <c r="B11" s="82" t="s">
        <v>45</v>
      </c>
      <c r="C11" s="84">
        <v>0.02</v>
      </c>
      <c r="E11" s="82" t="s">
        <v>58</v>
      </c>
      <c r="F11" s="89">
        <f>C5*C7</f>
        <v>360000</v>
      </c>
      <c r="H11" s="10"/>
      <c r="I11" s="10"/>
      <c r="J11" s="10"/>
      <c r="K11" s="10"/>
      <c r="L11" s="10"/>
      <c r="M11" s="10"/>
      <c r="N11" s="10"/>
      <c r="O11" s="10"/>
      <c r="P11" s="10"/>
      <c r="Q11" s="10"/>
      <c r="R11" s="10"/>
      <c r="S11" s="10"/>
      <c r="T11" s="10"/>
      <c r="U11" s="10"/>
      <c r="V11" s="10"/>
      <c r="W11" s="10"/>
      <c r="X11" s="10"/>
      <c r="Y11" s="10"/>
      <c r="Z11" s="10"/>
      <c r="AA11" s="10"/>
      <c r="AB11" s="10"/>
      <c r="AC11" s="10"/>
      <c r="AD11" s="10"/>
      <c r="AE11" s="10"/>
    </row>
    <row r="12" spans="1:31" ht="18">
      <c r="B12" s="82" t="s">
        <v>46</v>
      </c>
      <c r="C12" s="84">
        <v>0.4</v>
      </c>
      <c r="E12" s="82" t="s">
        <v>43</v>
      </c>
      <c r="F12" s="89">
        <f>(C5*C8)+(J9/2)</f>
        <v>367500</v>
      </c>
      <c r="H12" s="10"/>
      <c r="I12" s="10"/>
      <c r="J12" s="10"/>
      <c r="K12" s="10"/>
      <c r="L12" s="10"/>
      <c r="M12" s="10"/>
      <c r="N12" s="10"/>
      <c r="O12" s="10"/>
      <c r="P12" s="10"/>
      <c r="Q12" s="10"/>
      <c r="R12" s="10"/>
      <c r="S12" s="10"/>
      <c r="T12" s="10"/>
      <c r="U12" s="10"/>
      <c r="V12" s="10"/>
      <c r="W12" s="10"/>
      <c r="X12" s="10"/>
      <c r="Y12" s="10"/>
      <c r="Z12" s="10"/>
      <c r="AA12" s="10"/>
      <c r="AB12" s="10"/>
      <c r="AC12" s="10"/>
      <c r="AD12" s="10"/>
      <c r="AE12" s="10"/>
    </row>
    <row r="13" spans="1:31" ht="18">
      <c r="B13" s="82" t="s">
        <v>47</v>
      </c>
      <c r="C13" s="84">
        <v>0.6</v>
      </c>
      <c r="E13" s="82" t="s">
        <v>28</v>
      </c>
      <c r="F13" s="89">
        <f>(C5*C9)+(J9/2)</f>
        <v>487500</v>
      </c>
      <c r="H13" s="10"/>
      <c r="I13" s="10"/>
      <c r="J13" s="10"/>
      <c r="K13" s="10"/>
      <c r="L13" s="10"/>
      <c r="M13" s="10"/>
      <c r="N13" s="10"/>
      <c r="O13" s="10"/>
      <c r="P13" s="10"/>
      <c r="Q13" s="10"/>
      <c r="R13" s="10"/>
      <c r="S13" s="10"/>
      <c r="T13" s="10"/>
      <c r="U13" s="10"/>
      <c r="V13" s="10"/>
      <c r="W13" s="10"/>
      <c r="X13" s="10"/>
      <c r="Y13" s="10"/>
      <c r="Z13" s="10"/>
      <c r="AA13" s="10"/>
      <c r="AB13" s="10"/>
      <c r="AC13" s="10"/>
      <c r="AD13" s="10"/>
      <c r="AE13" s="10"/>
    </row>
    <row r="14" spans="1:31" ht="18">
      <c r="B14" s="82" t="s">
        <v>48</v>
      </c>
      <c r="C14" s="83">
        <v>1700000</v>
      </c>
      <c r="E14" s="82" t="s">
        <v>35</v>
      </c>
      <c r="F14" s="89">
        <f>C10*C11</f>
        <v>10000</v>
      </c>
      <c r="H14" s="10"/>
      <c r="I14" s="10"/>
      <c r="J14" s="10"/>
      <c r="K14" s="10"/>
      <c r="L14" s="10"/>
      <c r="M14" s="10"/>
      <c r="N14" s="10"/>
      <c r="O14" s="10"/>
      <c r="P14" s="10"/>
      <c r="Q14" s="10"/>
      <c r="R14" s="10"/>
      <c r="S14" s="10"/>
      <c r="T14" s="10"/>
      <c r="U14" s="10"/>
      <c r="V14" s="10"/>
      <c r="W14" s="10"/>
      <c r="X14" s="10"/>
      <c r="Y14" s="10"/>
      <c r="Z14" s="10"/>
      <c r="AA14" s="10"/>
      <c r="AB14" s="10"/>
      <c r="AC14" s="10"/>
      <c r="AD14" s="10"/>
      <c r="AE14" s="10"/>
    </row>
    <row r="15" spans="1:31" ht="18">
      <c r="B15" s="82" t="s">
        <v>49</v>
      </c>
      <c r="C15" s="83">
        <v>1000000</v>
      </c>
      <c r="E15" s="82" t="s">
        <v>31</v>
      </c>
      <c r="F15" s="89">
        <f>IMPUESTOS</f>
        <v>98017.241379310391</v>
      </c>
      <c r="H15" s="10"/>
      <c r="I15" s="10"/>
      <c r="J15" s="10"/>
      <c r="K15" s="10"/>
      <c r="L15" s="10"/>
      <c r="M15" s="10"/>
      <c r="N15" s="10"/>
      <c r="O15" s="10"/>
      <c r="P15" s="10"/>
      <c r="Q15" s="10"/>
      <c r="R15" s="10"/>
      <c r="S15" s="10"/>
      <c r="T15" s="10"/>
      <c r="U15" s="10"/>
      <c r="V15" s="10"/>
      <c r="W15" s="10"/>
      <c r="X15" s="10"/>
      <c r="Y15" s="10"/>
      <c r="Z15" s="10"/>
      <c r="AA15" s="10"/>
      <c r="AB15" s="10"/>
      <c r="AC15" s="10"/>
      <c r="AD15" s="10"/>
      <c r="AE15" s="10"/>
    </row>
    <row r="16" spans="1:31" ht="18">
      <c r="B16" s="82" t="s">
        <v>50</v>
      </c>
      <c r="C16" s="83">
        <v>100000</v>
      </c>
      <c r="E16" s="82" t="s">
        <v>59</v>
      </c>
      <c r="F16" s="89">
        <f>SUM(F10:F15)</f>
        <v>1571293.1034482757</v>
      </c>
      <c r="H16" s="10"/>
      <c r="I16" s="10"/>
      <c r="J16" s="10"/>
      <c r="K16" s="10"/>
      <c r="L16" s="10"/>
      <c r="M16" s="10"/>
      <c r="N16" s="10"/>
      <c r="O16" s="10"/>
      <c r="P16" s="10"/>
      <c r="Q16" s="10"/>
      <c r="R16" s="10"/>
      <c r="S16" s="10"/>
      <c r="T16" s="10"/>
      <c r="U16" s="10"/>
      <c r="V16" s="10"/>
      <c r="W16" s="10"/>
      <c r="X16" s="10"/>
      <c r="Y16" s="10"/>
      <c r="Z16" s="10"/>
      <c r="AA16" s="10"/>
      <c r="AB16" s="10"/>
      <c r="AC16" s="10"/>
      <c r="AD16" s="10"/>
      <c r="AE16" s="10"/>
    </row>
    <row r="17" spans="2:31" ht="18.75" thickBot="1">
      <c r="B17" s="82" t="s">
        <v>51</v>
      </c>
      <c r="C17" s="85">
        <v>5</v>
      </c>
      <c r="E17" s="87" t="s">
        <v>60</v>
      </c>
      <c r="F17" s="92">
        <f>F16+C10-J9</f>
        <v>2056293.1034482757</v>
      </c>
      <c r="H17" s="10"/>
      <c r="I17" s="10"/>
      <c r="J17" s="10"/>
      <c r="K17" s="10"/>
      <c r="L17" s="10"/>
      <c r="M17" s="10"/>
      <c r="N17" s="10"/>
      <c r="O17" s="10"/>
      <c r="P17" s="10"/>
      <c r="Q17" s="10"/>
      <c r="R17" s="10"/>
      <c r="S17" s="10"/>
      <c r="T17" s="10"/>
      <c r="U17" s="10"/>
      <c r="V17" s="10"/>
      <c r="W17" s="10"/>
      <c r="X17" s="10"/>
      <c r="Y17" s="10"/>
      <c r="Z17" s="10"/>
      <c r="AA17" s="10"/>
      <c r="AB17" s="10"/>
      <c r="AC17" s="10"/>
      <c r="AD17" s="10"/>
      <c r="AE17" s="10"/>
    </row>
    <row r="18" spans="2:31" ht="18.75" thickTop="1">
      <c r="B18" s="82" t="s">
        <v>75</v>
      </c>
      <c r="C18" s="86">
        <f>C5*C6*C13</f>
        <v>1080000</v>
      </c>
      <c r="E18" s="10"/>
      <c r="F18" s="10"/>
      <c r="H18" s="10"/>
      <c r="I18" s="10"/>
      <c r="J18" s="10"/>
      <c r="K18" s="10"/>
      <c r="L18" s="10"/>
      <c r="M18" s="10"/>
      <c r="N18" s="10"/>
      <c r="O18" s="10"/>
      <c r="P18" s="10"/>
      <c r="Q18" s="10"/>
      <c r="R18" s="10"/>
      <c r="S18" s="10"/>
      <c r="T18" s="10"/>
      <c r="U18" s="10"/>
      <c r="V18" s="10"/>
      <c r="W18" s="10"/>
      <c r="X18" s="10"/>
      <c r="Y18" s="10"/>
      <c r="Z18" s="10"/>
      <c r="AA18" s="10"/>
      <c r="AB18" s="10"/>
      <c r="AC18" s="10"/>
      <c r="AD18" s="10"/>
      <c r="AE18" s="10"/>
    </row>
    <row r="19" spans="2:31" ht="18">
      <c r="B19" s="82" t="s">
        <v>0</v>
      </c>
      <c r="C19" s="86">
        <v>1820000</v>
      </c>
      <c r="E19" s="10"/>
      <c r="F19" s="10"/>
      <c r="H19" s="10"/>
      <c r="I19" s="10"/>
      <c r="J19" s="10"/>
      <c r="K19" s="10"/>
      <c r="L19" s="10"/>
      <c r="M19" s="10"/>
      <c r="N19" s="10"/>
      <c r="O19" s="10"/>
      <c r="P19" s="10"/>
      <c r="Q19" s="10"/>
      <c r="R19" s="10"/>
      <c r="S19" s="10"/>
      <c r="T19" s="10"/>
      <c r="U19" s="10"/>
      <c r="V19" s="10"/>
      <c r="W19" s="10"/>
      <c r="X19" s="10"/>
      <c r="Y19" s="10"/>
      <c r="Z19" s="10"/>
      <c r="AA19" s="10"/>
      <c r="AB19" s="10"/>
      <c r="AC19" s="10"/>
      <c r="AD19" s="10"/>
      <c r="AE19" s="10"/>
    </row>
    <row r="20" spans="2:31" ht="18.75" thickBot="1">
      <c r="B20" s="87" t="s">
        <v>112</v>
      </c>
      <c r="C20" s="88">
        <v>0.3</v>
      </c>
      <c r="E20" s="10"/>
      <c r="F20" s="10"/>
      <c r="H20" s="10"/>
      <c r="I20" s="10"/>
      <c r="J20" s="10"/>
      <c r="K20" s="10"/>
      <c r="L20" s="10"/>
      <c r="M20" s="10"/>
      <c r="N20" s="10"/>
      <c r="O20" s="10"/>
      <c r="P20" s="10"/>
      <c r="Q20" s="10"/>
      <c r="R20" s="10"/>
      <c r="S20" s="10"/>
      <c r="T20" s="10"/>
      <c r="U20" s="10"/>
      <c r="V20" s="10"/>
      <c r="W20" s="10"/>
      <c r="X20" s="10"/>
      <c r="Y20" s="10"/>
      <c r="Z20" s="10"/>
      <c r="AA20" s="10"/>
      <c r="AB20" s="10"/>
      <c r="AC20" s="10"/>
      <c r="AD20" s="10"/>
      <c r="AE20" s="10"/>
    </row>
    <row r="21" spans="2:31" ht="15.75" thickTop="1">
      <c r="B21" s="10"/>
      <c r="C21" s="10"/>
      <c r="E21" s="10"/>
      <c r="F21" s="10"/>
      <c r="H21" s="10"/>
      <c r="I21" s="10"/>
      <c r="J21" s="10"/>
      <c r="K21" s="10"/>
      <c r="L21" s="10"/>
      <c r="M21" s="10"/>
      <c r="N21" s="10"/>
      <c r="O21" s="10"/>
      <c r="P21" s="10"/>
      <c r="Q21" s="10"/>
      <c r="R21" s="10"/>
      <c r="S21" s="10"/>
      <c r="T21" s="10"/>
      <c r="U21" s="10"/>
      <c r="V21" s="10"/>
      <c r="W21" s="10"/>
      <c r="X21" s="10"/>
      <c r="Y21" s="10"/>
      <c r="Z21" s="10"/>
      <c r="AA21" s="10"/>
      <c r="AB21" s="10"/>
      <c r="AC21" s="10"/>
      <c r="AD21" s="10"/>
      <c r="AE21" s="10"/>
    </row>
    <row r="22" spans="2:31">
      <c r="B22" s="10"/>
      <c r="C22" s="10"/>
      <c r="E22" s="10"/>
      <c r="F22" s="10"/>
      <c r="H22" s="10"/>
      <c r="I22" s="10"/>
      <c r="J22" s="10"/>
      <c r="K22" s="10"/>
      <c r="L22" s="10"/>
      <c r="M22" s="10"/>
      <c r="N22" s="10"/>
      <c r="O22" s="10"/>
      <c r="P22" s="10"/>
      <c r="Q22" s="10"/>
      <c r="R22" s="10"/>
      <c r="S22" s="10"/>
      <c r="T22" s="10"/>
      <c r="U22" s="10"/>
      <c r="V22" s="10"/>
      <c r="W22" s="10"/>
      <c r="X22" s="10"/>
      <c r="Y22" s="10"/>
      <c r="Z22" s="10"/>
      <c r="AA22" s="10"/>
      <c r="AB22" s="10"/>
      <c r="AC22" s="10"/>
      <c r="AD22" s="10"/>
      <c r="AE22" s="10"/>
    </row>
    <row r="23" spans="2:31">
      <c r="B23" s="10"/>
      <c r="C23" s="10"/>
      <c r="E23" s="10"/>
      <c r="F23" s="10"/>
      <c r="H23" s="10"/>
      <c r="I23" s="10"/>
      <c r="J23" s="10"/>
      <c r="K23" s="10"/>
      <c r="L23" s="10"/>
      <c r="M23" s="10"/>
      <c r="N23" s="10"/>
      <c r="O23" s="10"/>
      <c r="P23" s="10"/>
      <c r="Q23" s="10"/>
      <c r="R23" s="10"/>
      <c r="S23" s="10"/>
      <c r="T23" s="10"/>
      <c r="U23" s="10"/>
      <c r="V23" s="10"/>
      <c r="W23" s="10"/>
      <c r="X23" s="10"/>
      <c r="Y23" s="10"/>
      <c r="Z23" s="10"/>
      <c r="AA23" s="10"/>
      <c r="AB23" s="10"/>
      <c r="AC23" s="10"/>
      <c r="AD23" s="10"/>
      <c r="AE23" s="10"/>
    </row>
    <row r="24" spans="2:31">
      <c r="B24" s="10"/>
      <c r="C24" s="10"/>
      <c r="E24" s="10"/>
      <c r="F24" s="10"/>
      <c r="H24" s="10"/>
      <c r="I24" s="10"/>
      <c r="J24" s="10"/>
      <c r="K24" s="10"/>
      <c r="L24" s="10"/>
      <c r="M24" s="10"/>
      <c r="N24" s="10"/>
      <c r="O24" s="10"/>
      <c r="P24" s="10"/>
      <c r="Q24" s="10"/>
      <c r="R24" s="10"/>
      <c r="S24" s="10"/>
      <c r="T24" s="10"/>
      <c r="U24" s="10"/>
      <c r="V24" s="10"/>
      <c r="W24" s="10"/>
      <c r="X24" s="10"/>
      <c r="Y24" s="10"/>
      <c r="Z24" s="10"/>
      <c r="AA24" s="10"/>
      <c r="AB24" s="10"/>
      <c r="AC24" s="10"/>
      <c r="AD24" s="10"/>
      <c r="AE24" s="10"/>
    </row>
    <row r="25" spans="2:31">
      <c r="B25" s="10"/>
      <c r="C25" s="10"/>
      <c r="E25" s="10"/>
      <c r="F25" s="10"/>
      <c r="H25" s="10"/>
      <c r="I25" s="10"/>
      <c r="J25" s="10"/>
      <c r="K25" s="10"/>
      <c r="L25" s="10"/>
      <c r="M25" s="10"/>
      <c r="N25" s="10"/>
      <c r="O25" s="10"/>
      <c r="P25" s="10"/>
      <c r="Q25" s="10"/>
      <c r="R25" s="10"/>
      <c r="S25" s="10"/>
      <c r="T25" s="10"/>
      <c r="U25" s="10"/>
      <c r="V25" s="10"/>
      <c r="W25" s="10"/>
      <c r="X25" s="10"/>
      <c r="Y25" s="10"/>
      <c r="Z25" s="10"/>
      <c r="AA25" s="10"/>
      <c r="AB25" s="10"/>
      <c r="AC25" s="10"/>
      <c r="AD25" s="10"/>
      <c r="AE25" s="10"/>
    </row>
    <row r="26" spans="2:31">
      <c r="B26" s="10"/>
      <c r="C26" s="10"/>
      <c r="E26" s="10"/>
      <c r="F26" s="10"/>
      <c r="H26" s="10"/>
      <c r="I26" s="10"/>
      <c r="J26" s="10"/>
      <c r="K26" s="10"/>
      <c r="L26" s="10"/>
      <c r="M26" s="10"/>
      <c r="N26" s="10"/>
      <c r="O26" s="10"/>
      <c r="P26" s="10"/>
      <c r="Q26" s="10"/>
      <c r="R26" s="10"/>
      <c r="S26" s="10"/>
      <c r="T26" s="10"/>
      <c r="U26" s="10"/>
      <c r="V26" s="10"/>
      <c r="W26" s="10"/>
      <c r="X26" s="10"/>
      <c r="Y26" s="10"/>
      <c r="Z26" s="10"/>
      <c r="AA26" s="10"/>
      <c r="AB26" s="10"/>
      <c r="AC26" s="10"/>
      <c r="AD26" s="10"/>
      <c r="AE26" s="10"/>
    </row>
    <row r="27" spans="2:31">
      <c r="B27" s="10"/>
      <c r="C27" s="10"/>
      <c r="E27" s="10"/>
      <c r="F27" s="10"/>
      <c r="H27" s="10"/>
      <c r="I27" s="10"/>
      <c r="J27" s="10"/>
      <c r="K27" s="10"/>
      <c r="L27" s="10"/>
      <c r="M27" s="10"/>
      <c r="N27" s="10"/>
      <c r="O27" s="10"/>
      <c r="P27" s="10"/>
      <c r="Q27" s="10"/>
      <c r="R27" s="10"/>
      <c r="S27" s="10"/>
      <c r="T27" s="10"/>
      <c r="U27" s="10"/>
      <c r="V27" s="10"/>
      <c r="W27" s="10"/>
      <c r="X27" s="10"/>
      <c r="Y27" s="10"/>
      <c r="Z27" s="10"/>
      <c r="AA27" s="10"/>
      <c r="AB27" s="10"/>
      <c r="AC27" s="10"/>
      <c r="AD27" s="10"/>
      <c r="AE27" s="10"/>
    </row>
    <row r="28" spans="2:31">
      <c r="B28" s="10"/>
      <c r="C28" s="10"/>
      <c r="E28" s="10"/>
      <c r="F28" s="10"/>
      <c r="H28" s="10"/>
      <c r="I28" s="10"/>
      <c r="J28" s="10"/>
      <c r="K28" s="10"/>
      <c r="L28" s="10"/>
      <c r="M28" s="10"/>
      <c r="N28" s="10"/>
      <c r="O28" s="10"/>
      <c r="P28" s="10"/>
      <c r="Q28" s="10"/>
      <c r="R28" s="10"/>
      <c r="S28" s="10"/>
      <c r="T28" s="10"/>
      <c r="U28" s="10"/>
      <c r="V28" s="10"/>
      <c r="W28" s="10"/>
      <c r="X28" s="10"/>
      <c r="Y28" s="10"/>
      <c r="Z28" s="10"/>
      <c r="AA28" s="10"/>
      <c r="AB28" s="10"/>
      <c r="AC28" s="10"/>
      <c r="AD28" s="10"/>
      <c r="AE28" s="10"/>
    </row>
    <row r="29" spans="2:31">
      <c r="B29" s="10"/>
      <c r="C29" s="10"/>
      <c r="E29" s="10"/>
      <c r="F29" s="10"/>
      <c r="H29" s="10"/>
      <c r="I29" s="10"/>
      <c r="J29" s="10"/>
      <c r="K29" s="10"/>
      <c r="L29" s="10"/>
      <c r="M29" s="10"/>
      <c r="N29" s="10"/>
      <c r="O29" s="10"/>
      <c r="P29" s="10"/>
      <c r="Q29" s="10"/>
      <c r="R29" s="10"/>
      <c r="S29" s="10"/>
      <c r="T29" s="10"/>
      <c r="U29" s="10"/>
      <c r="V29" s="10"/>
      <c r="W29" s="10"/>
      <c r="X29" s="10"/>
      <c r="Y29" s="10"/>
      <c r="Z29" s="10"/>
      <c r="AA29" s="10"/>
      <c r="AB29" s="10"/>
      <c r="AC29" s="10"/>
      <c r="AD29" s="10"/>
      <c r="AE29" s="10"/>
    </row>
    <row r="30" spans="2:31">
      <c r="B30" s="10"/>
      <c r="C30" s="10"/>
      <c r="E30" s="10"/>
      <c r="F30" s="10"/>
      <c r="H30" s="10"/>
      <c r="I30" s="10"/>
      <c r="J30" s="10"/>
      <c r="K30" s="10"/>
      <c r="L30" s="10"/>
      <c r="M30" s="10"/>
      <c r="N30" s="10"/>
      <c r="O30" s="10"/>
      <c r="P30" s="10"/>
      <c r="Q30" s="10"/>
      <c r="R30" s="10"/>
      <c r="S30" s="10"/>
      <c r="T30" s="10"/>
      <c r="U30" s="10"/>
      <c r="V30" s="10"/>
      <c r="W30" s="10"/>
      <c r="X30" s="10"/>
      <c r="Y30" s="10"/>
      <c r="Z30" s="10"/>
      <c r="AA30" s="10"/>
      <c r="AB30" s="10"/>
      <c r="AC30" s="10"/>
      <c r="AD30" s="10"/>
      <c r="AE30" s="10"/>
    </row>
    <row r="31" spans="2:31">
      <c r="B31" s="10"/>
      <c r="C31" s="10"/>
      <c r="E31" s="10"/>
      <c r="F31" s="10"/>
      <c r="H31" s="10"/>
      <c r="I31" s="10"/>
      <c r="J31" s="10"/>
      <c r="K31" s="10"/>
      <c r="L31" s="10"/>
      <c r="M31" s="10"/>
      <c r="N31" s="10"/>
      <c r="O31" s="10"/>
      <c r="P31" s="10"/>
      <c r="Q31" s="10"/>
      <c r="R31" s="10"/>
      <c r="S31" s="10"/>
      <c r="T31" s="10"/>
      <c r="U31" s="10"/>
      <c r="V31" s="10"/>
      <c r="W31" s="10"/>
      <c r="X31" s="10"/>
      <c r="Y31" s="10"/>
      <c r="Z31" s="10"/>
      <c r="AA31" s="10"/>
      <c r="AB31" s="10"/>
      <c r="AC31" s="10"/>
      <c r="AD31" s="10"/>
      <c r="AE31" s="10"/>
    </row>
    <row r="32" spans="2:31">
      <c r="B32" s="10"/>
      <c r="C32" s="10"/>
      <c r="E32" s="10"/>
      <c r="F32" s="10"/>
      <c r="H32" s="10"/>
      <c r="I32" s="10"/>
      <c r="J32" s="10"/>
      <c r="K32" s="10"/>
      <c r="L32" s="10"/>
      <c r="M32" s="10"/>
      <c r="N32" s="10"/>
      <c r="O32" s="10"/>
      <c r="P32" s="10"/>
      <c r="Q32" s="10"/>
      <c r="R32" s="10"/>
      <c r="S32" s="10"/>
      <c r="T32" s="10"/>
      <c r="U32" s="10"/>
      <c r="V32" s="10"/>
      <c r="W32" s="10"/>
      <c r="X32" s="10"/>
      <c r="Y32" s="10"/>
      <c r="Z32" s="10"/>
      <c r="AA32" s="10"/>
      <c r="AB32" s="10"/>
      <c r="AC32" s="10"/>
      <c r="AD32" s="10"/>
      <c r="AE32" s="10"/>
    </row>
    <row r="33" spans="2:31">
      <c r="B33" s="10"/>
      <c r="C33" s="10"/>
      <c r="E33" s="10"/>
      <c r="F33" s="10"/>
      <c r="H33" s="10"/>
      <c r="I33" s="10"/>
      <c r="J33" s="10"/>
      <c r="K33" s="10"/>
      <c r="L33" s="10"/>
      <c r="M33" s="10"/>
      <c r="N33" s="10"/>
      <c r="O33" s="10"/>
      <c r="P33" s="10"/>
      <c r="Q33" s="10"/>
      <c r="R33" s="10"/>
      <c r="S33" s="10"/>
      <c r="T33" s="10"/>
      <c r="U33" s="10"/>
      <c r="V33" s="10"/>
      <c r="W33" s="10"/>
      <c r="X33" s="10"/>
      <c r="Y33" s="10"/>
      <c r="Z33" s="10"/>
      <c r="AA33" s="10"/>
      <c r="AB33" s="10"/>
      <c r="AC33" s="10"/>
      <c r="AD33" s="10"/>
      <c r="AE33" s="10"/>
    </row>
    <row r="34" spans="2:31">
      <c r="B34" s="10"/>
      <c r="C34" s="10"/>
      <c r="E34" s="10"/>
      <c r="F34" s="10"/>
      <c r="H34" s="10"/>
      <c r="I34" s="10"/>
      <c r="J34" s="10"/>
      <c r="K34" s="10"/>
      <c r="L34" s="10"/>
      <c r="M34" s="10"/>
      <c r="N34" s="10"/>
      <c r="O34" s="10"/>
      <c r="P34" s="10"/>
      <c r="Q34" s="10"/>
      <c r="R34" s="10"/>
      <c r="S34" s="10"/>
      <c r="T34" s="10"/>
      <c r="U34" s="10"/>
      <c r="V34" s="10"/>
      <c r="W34" s="10"/>
      <c r="X34" s="10"/>
      <c r="Y34" s="10"/>
      <c r="Z34" s="10"/>
      <c r="AA34" s="10"/>
      <c r="AB34" s="10"/>
      <c r="AC34" s="10"/>
      <c r="AD34" s="10"/>
      <c r="AE34" s="10"/>
    </row>
    <row r="35" spans="2:31">
      <c r="B35" s="10"/>
      <c r="C35" s="10"/>
      <c r="E35" s="10"/>
      <c r="F35" s="10"/>
      <c r="H35" s="10"/>
      <c r="I35" s="10"/>
      <c r="J35" s="10"/>
      <c r="K35" s="10"/>
      <c r="L35" s="10"/>
      <c r="M35" s="10"/>
      <c r="N35" s="10"/>
      <c r="O35" s="10"/>
      <c r="P35" s="10"/>
      <c r="Q35" s="10"/>
      <c r="R35" s="10"/>
      <c r="S35" s="10"/>
      <c r="T35" s="10"/>
      <c r="U35" s="10"/>
      <c r="V35" s="10"/>
      <c r="W35" s="10"/>
      <c r="X35" s="10"/>
      <c r="Y35" s="10"/>
      <c r="Z35" s="10"/>
      <c r="AA35" s="10"/>
      <c r="AB35" s="10"/>
      <c r="AC35" s="10"/>
      <c r="AD35" s="10"/>
      <c r="AE35" s="10"/>
    </row>
    <row r="36" spans="2:31">
      <c r="B36" s="10"/>
      <c r="C36" s="10"/>
      <c r="E36" s="10"/>
      <c r="F36" s="10"/>
      <c r="H36" s="10"/>
      <c r="I36" s="10"/>
      <c r="J36" s="10"/>
      <c r="K36" s="10"/>
      <c r="L36" s="10"/>
      <c r="M36" s="10"/>
      <c r="N36" s="10"/>
      <c r="O36" s="10"/>
      <c r="P36" s="10"/>
      <c r="Q36" s="10"/>
      <c r="R36" s="10"/>
      <c r="S36" s="10"/>
      <c r="T36" s="10"/>
      <c r="U36" s="10"/>
      <c r="V36" s="10"/>
      <c r="W36" s="10"/>
      <c r="X36" s="10"/>
      <c r="Y36" s="10"/>
      <c r="Z36" s="10"/>
      <c r="AA36" s="10"/>
      <c r="AB36" s="10"/>
      <c r="AC36" s="10"/>
      <c r="AD36" s="10"/>
      <c r="AE36" s="10"/>
    </row>
    <row r="37" spans="2:31">
      <c r="B37" s="10"/>
      <c r="C37" s="10"/>
      <c r="E37" s="10"/>
      <c r="F37" s="10"/>
      <c r="H37" s="10"/>
      <c r="I37" s="10"/>
      <c r="J37" s="10"/>
      <c r="K37" s="10"/>
      <c r="L37" s="10"/>
      <c r="M37" s="10"/>
      <c r="N37" s="10"/>
      <c r="O37" s="10"/>
      <c r="P37" s="10"/>
      <c r="Q37" s="10"/>
      <c r="R37" s="10"/>
      <c r="S37" s="10"/>
      <c r="T37" s="10"/>
      <c r="U37" s="10"/>
      <c r="V37" s="10"/>
      <c r="W37" s="10"/>
      <c r="X37" s="10"/>
      <c r="Y37" s="10"/>
      <c r="Z37" s="10"/>
      <c r="AA37" s="10"/>
      <c r="AB37" s="10"/>
      <c r="AC37" s="10"/>
      <c r="AD37" s="10"/>
      <c r="AE37" s="10"/>
    </row>
    <row r="38" spans="2:31">
      <c r="B38" s="10"/>
      <c r="C38" s="10"/>
      <c r="E38" s="10"/>
      <c r="F38" s="10"/>
      <c r="H38" s="10"/>
      <c r="I38" s="10"/>
      <c r="J38" s="10"/>
      <c r="K38" s="10"/>
      <c r="L38" s="10"/>
      <c r="M38" s="10"/>
      <c r="N38" s="10"/>
      <c r="O38" s="10"/>
      <c r="P38" s="10"/>
      <c r="Q38" s="10"/>
      <c r="R38" s="10"/>
      <c r="S38" s="10"/>
      <c r="T38" s="10"/>
      <c r="U38" s="10"/>
      <c r="V38" s="10"/>
      <c r="W38" s="10"/>
      <c r="X38" s="10"/>
      <c r="Y38" s="10"/>
      <c r="Z38" s="10"/>
      <c r="AA38" s="10"/>
      <c r="AB38" s="10"/>
      <c r="AC38" s="10"/>
      <c r="AD38" s="10"/>
      <c r="AE38" s="10"/>
    </row>
    <row r="39" spans="2:31">
      <c r="B39" s="10"/>
      <c r="C39" s="10"/>
      <c r="E39" s="10"/>
      <c r="F39" s="10"/>
      <c r="H39" s="10"/>
      <c r="I39" s="10"/>
      <c r="J39" s="10"/>
      <c r="K39" s="10"/>
      <c r="L39" s="10"/>
      <c r="M39" s="10"/>
      <c r="N39" s="10"/>
      <c r="O39" s="10"/>
      <c r="P39" s="10"/>
      <c r="Q39" s="10"/>
      <c r="R39" s="10"/>
      <c r="S39" s="10"/>
      <c r="T39" s="10"/>
      <c r="U39" s="10"/>
      <c r="V39" s="10"/>
      <c r="W39" s="10"/>
      <c r="X39" s="10"/>
      <c r="Y39" s="10"/>
      <c r="Z39" s="10"/>
      <c r="AA39" s="10"/>
      <c r="AB39" s="10"/>
      <c r="AC39" s="10"/>
      <c r="AD39" s="10"/>
      <c r="AE39" s="10"/>
    </row>
    <row r="40" spans="2:31">
      <c r="B40" s="10"/>
      <c r="C40" s="10"/>
      <c r="E40" s="10"/>
      <c r="F40" s="10"/>
      <c r="H40" s="10"/>
      <c r="I40" s="10"/>
      <c r="J40" s="10"/>
      <c r="K40" s="10"/>
      <c r="L40" s="10"/>
      <c r="M40" s="10"/>
      <c r="N40" s="10"/>
      <c r="O40" s="10"/>
      <c r="P40" s="10"/>
      <c r="Q40" s="10"/>
      <c r="R40" s="10"/>
      <c r="S40" s="10"/>
      <c r="T40" s="10"/>
      <c r="U40" s="10"/>
      <c r="V40" s="10"/>
      <c r="W40" s="10"/>
      <c r="X40" s="10"/>
      <c r="Y40" s="10"/>
      <c r="Z40" s="10"/>
      <c r="AA40" s="10"/>
      <c r="AB40" s="10"/>
      <c r="AC40" s="10"/>
      <c r="AD40" s="10"/>
      <c r="AE40" s="10"/>
    </row>
    <row r="41" spans="2:31">
      <c r="B41" s="10"/>
      <c r="C41" s="10"/>
      <c r="E41" s="10"/>
      <c r="F41" s="10"/>
      <c r="H41" s="10"/>
      <c r="I41" s="10"/>
      <c r="J41" s="10"/>
      <c r="K41" s="10"/>
      <c r="L41" s="10"/>
      <c r="M41" s="10"/>
      <c r="N41" s="10"/>
      <c r="O41" s="10"/>
      <c r="P41" s="10"/>
      <c r="Q41" s="10"/>
      <c r="R41" s="10"/>
      <c r="S41" s="10"/>
      <c r="T41" s="10"/>
      <c r="U41" s="10"/>
      <c r="V41" s="10"/>
      <c r="W41" s="10"/>
      <c r="X41" s="10"/>
      <c r="Y41" s="10"/>
      <c r="Z41" s="10"/>
      <c r="AA41" s="10"/>
      <c r="AB41" s="10"/>
      <c r="AC41" s="10"/>
      <c r="AD41" s="10"/>
      <c r="AE41" s="10"/>
    </row>
    <row r="42" spans="2:31">
      <c r="B42" s="10"/>
      <c r="C42" s="10"/>
      <c r="E42" s="10"/>
      <c r="F42" s="10"/>
      <c r="H42" s="10"/>
      <c r="I42" s="10"/>
      <c r="J42" s="10"/>
      <c r="K42" s="10"/>
      <c r="L42" s="10"/>
      <c r="M42" s="10"/>
      <c r="N42" s="10"/>
      <c r="O42" s="10"/>
      <c r="P42" s="10"/>
      <c r="Q42" s="10"/>
      <c r="R42" s="10"/>
      <c r="S42" s="10"/>
      <c r="T42" s="10"/>
      <c r="U42" s="10"/>
      <c r="V42" s="10"/>
      <c r="W42" s="10"/>
      <c r="X42" s="10"/>
      <c r="Y42" s="10"/>
      <c r="Z42" s="10"/>
      <c r="AA42" s="10"/>
      <c r="AB42" s="10"/>
      <c r="AC42" s="10"/>
      <c r="AD42" s="10"/>
      <c r="AE42" s="10"/>
    </row>
    <row r="43" spans="2:31">
      <c r="B43" s="10"/>
      <c r="C43" s="10"/>
      <c r="E43" s="10"/>
      <c r="F43" s="10"/>
      <c r="H43" s="10"/>
      <c r="I43" s="10"/>
      <c r="J43" s="10"/>
      <c r="K43" s="10"/>
      <c r="L43" s="10"/>
      <c r="M43" s="10"/>
      <c r="N43" s="10"/>
      <c r="O43" s="10"/>
      <c r="P43" s="10"/>
      <c r="Q43" s="10"/>
      <c r="R43" s="10"/>
      <c r="S43" s="10"/>
      <c r="T43" s="10"/>
      <c r="U43" s="10"/>
      <c r="V43" s="10"/>
      <c r="W43" s="10"/>
      <c r="X43" s="10"/>
      <c r="Y43" s="10"/>
      <c r="Z43" s="10"/>
      <c r="AA43" s="10"/>
      <c r="AB43" s="10"/>
      <c r="AC43" s="10"/>
      <c r="AD43" s="10"/>
      <c r="AE43" s="10"/>
    </row>
    <row r="44" spans="2:31">
      <c r="B44" s="10"/>
      <c r="C44" s="10"/>
      <c r="E44" s="10"/>
      <c r="F44" s="10"/>
      <c r="H44" s="10"/>
      <c r="I44" s="10"/>
      <c r="J44" s="10"/>
      <c r="K44" s="10"/>
      <c r="L44" s="10"/>
      <c r="M44" s="10"/>
      <c r="N44" s="10"/>
      <c r="O44" s="10"/>
      <c r="P44" s="10"/>
      <c r="Q44" s="10"/>
      <c r="R44" s="10"/>
      <c r="S44" s="10"/>
      <c r="T44" s="10"/>
      <c r="U44" s="10"/>
      <c r="V44" s="10"/>
      <c r="W44" s="10"/>
      <c r="X44" s="10"/>
      <c r="Y44" s="10"/>
      <c r="Z44" s="10"/>
      <c r="AA44" s="10"/>
      <c r="AB44" s="10"/>
      <c r="AC44" s="10"/>
      <c r="AD44" s="10"/>
      <c r="AE44" s="10"/>
    </row>
    <row r="45" spans="2:31">
      <c r="B45" s="10"/>
      <c r="C45" s="10"/>
      <c r="E45" s="10"/>
      <c r="F45" s="10"/>
      <c r="H45" s="10"/>
      <c r="I45" s="10"/>
      <c r="J45" s="10"/>
      <c r="K45" s="10"/>
      <c r="L45" s="10"/>
      <c r="M45" s="10"/>
      <c r="N45" s="10"/>
      <c r="O45" s="10"/>
      <c r="P45" s="10"/>
      <c r="Q45" s="10"/>
      <c r="R45" s="10"/>
      <c r="S45" s="10"/>
      <c r="T45" s="10"/>
      <c r="U45" s="10"/>
      <c r="V45" s="10"/>
      <c r="W45" s="10"/>
      <c r="X45" s="10"/>
      <c r="Y45" s="10"/>
      <c r="Z45" s="10"/>
      <c r="AA45" s="10"/>
      <c r="AB45" s="10"/>
      <c r="AC45" s="10"/>
      <c r="AD45" s="10"/>
      <c r="AE45" s="10"/>
    </row>
    <row r="46" spans="2:31">
      <c r="B46" s="10"/>
      <c r="C46" s="10"/>
      <c r="E46" s="10"/>
      <c r="F46" s="10"/>
      <c r="H46" s="10"/>
      <c r="I46" s="10"/>
      <c r="J46" s="10"/>
      <c r="K46" s="10"/>
      <c r="L46" s="10"/>
      <c r="M46" s="10"/>
      <c r="N46" s="10"/>
      <c r="O46" s="10"/>
      <c r="P46" s="10"/>
      <c r="Q46" s="10"/>
      <c r="R46" s="10"/>
      <c r="S46" s="10"/>
      <c r="T46" s="10"/>
      <c r="U46" s="10"/>
      <c r="V46" s="10"/>
      <c r="W46" s="10"/>
    </row>
    <row r="47" spans="2:31">
      <c r="B47" s="10"/>
      <c r="C47" s="10"/>
      <c r="E47" s="10"/>
      <c r="F47" s="10"/>
      <c r="H47" s="10"/>
      <c r="I47" s="10"/>
      <c r="J47" s="10"/>
      <c r="K47" s="10"/>
      <c r="L47" s="10"/>
      <c r="M47" s="10"/>
      <c r="N47" s="10"/>
      <c r="O47" s="10"/>
      <c r="P47" s="10"/>
      <c r="Q47" s="10"/>
      <c r="R47" s="10"/>
      <c r="S47" s="10"/>
      <c r="T47" s="10"/>
      <c r="U47" s="10"/>
      <c r="V47" s="10"/>
      <c r="W47" s="10"/>
    </row>
    <row r="48" spans="2:31">
      <c r="B48" s="10"/>
      <c r="C48" s="10"/>
      <c r="E48" s="10"/>
      <c r="F48" s="10"/>
      <c r="H48" s="10"/>
      <c r="I48" s="10"/>
      <c r="J48" s="10"/>
      <c r="K48" s="10"/>
      <c r="L48" s="10"/>
      <c r="M48" s="10"/>
      <c r="N48" s="10"/>
      <c r="O48" s="10"/>
      <c r="P48" s="10"/>
      <c r="Q48" s="10"/>
      <c r="R48" s="10"/>
      <c r="S48" s="10"/>
      <c r="T48" s="10"/>
      <c r="U48" s="10"/>
      <c r="V48" s="10"/>
      <c r="W48" s="10"/>
    </row>
    <row r="49" spans="2:23">
      <c r="B49" s="10"/>
      <c r="C49" s="10"/>
      <c r="E49" s="10"/>
      <c r="F49" s="10"/>
      <c r="H49" s="10"/>
      <c r="I49" s="10"/>
      <c r="J49" s="10"/>
      <c r="K49" s="10"/>
      <c r="L49" s="10"/>
      <c r="M49" s="10"/>
      <c r="N49" s="10"/>
      <c r="O49" s="10"/>
      <c r="P49" s="10"/>
      <c r="Q49" s="10"/>
      <c r="R49" s="10"/>
      <c r="S49" s="10"/>
      <c r="T49" s="10"/>
      <c r="U49" s="10"/>
      <c r="V49" s="10"/>
      <c r="W49" s="10"/>
    </row>
    <row r="50" spans="2:23">
      <c r="B50" s="10"/>
      <c r="C50" s="10"/>
      <c r="E50" s="10"/>
      <c r="F50" s="10"/>
      <c r="H50" s="10"/>
      <c r="I50" s="10"/>
      <c r="J50" s="10"/>
      <c r="K50" s="10"/>
      <c r="L50" s="10"/>
      <c r="M50" s="10"/>
      <c r="N50" s="10"/>
      <c r="O50" s="10"/>
      <c r="P50" s="10"/>
      <c r="Q50" s="10"/>
      <c r="R50" s="10"/>
      <c r="S50" s="10"/>
      <c r="T50" s="10"/>
      <c r="U50" s="10"/>
      <c r="V50" s="10"/>
      <c r="W50" s="10"/>
    </row>
    <row r="51" spans="2:23">
      <c r="B51" s="10"/>
      <c r="C51" s="10"/>
      <c r="E51" s="10"/>
      <c r="F51" s="10"/>
      <c r="H51" s="10"/>
      <c r="I51" s="10"/>
      <c r="J51" s="10"/>
      <c r="K51" s="10"/>
      <c r="L51" s="10"/>
      <c r="M51" s="10"/>
      <c r="N51" s="10"/>
      <c r="O51" s="10"/>
      <c r="P51" s="10"/>
      <c r="Q51" s="10"/>
      <c r="R51" s="10"/>
      <c r="S51" s="10"/>
      <c r="T51" s="10"/>
      <c r="U51" s="10"/>
      <c r="V51" s="10"/>
      <c r="W51" s="10"/>
    </row>
    <row r="52" spans="2:23">
      <c r="B52" s="10"/>
      <c r="C52" s="10"/>
      <c r="E52" s="10"/>
      <c r="F52" s="10"/>
      <c r="H52" s="10"/>
      <c r="I52" s="10"/>
      <c r="J52" s="10"/>
      <c r="K52" s="10"/>
      <c r="L52" s="10"/>
      <c r="M52" s="10"/>
      <c r="N52" s="10"/>
      <c r="O52" s="10"/>
      <c r="P52" s="10"/>
      <c r="Q52" s="10"/>
      <c r="R52" s="10"/>
      <c r="S52" s="10"/>
      <c r="T52" s="10"/>
      <c r="U52" s="10"/>
      <c r="V52" s="10"/>
      <c r="W52" s="10"/>
    </row>
    <row r="53" spans="2:23">
      <c r="B53" s="10"/>
      <c r="C53" s="10"/>
      <c r="E53" s="10"/>
      <c r="F53" s="10"/>
      <c r="H53" s="10"/>
      <c r="I53" s="10"/>
      <c r="J53" s="10"/>
      <c r="K53" s="10"/>
      <c r="L53" s="10"/>
      <c r="M53" s="10"/>
      <c r="N53" s="10"/>
      <c r="O53" s="10"/>
      <c r="P53" s="10"/>
      <c r="Q53" s="10"/>
      <c r="R53" s="10"/>
      <c r="S53" s="10"/>
      <c r="T53" s="10"/>
      <c r="U53" s="10"/>
      <c r="V53" s="10"/>
      <c r="W53" s="10"/>
    </row>
    <row r="54" spans="2:23">
      <c r="B54" s="10"/>
      <c r="C54" s="10"/>
      <c r="E54" s="10"/>
      <c r="F54" s="10"/>
      <c r="H54" s="10"/>
      <c r="I54" s="10"/>
      <c r="J54" s="10"/>
      <c r="K54" s="10"/>
      <c r="L54" s="10"/>
      <c r="M54" s="10"/>
      <c r="N54" s="10"/>
      <c r="O54" s="10"/>
      <c r="P54" s="10"/>
      <c r="Q54" s="10"/>
      <c r="R54" s="10"/>
      <c r="S54" s="10"/>
      <c r="T54" s="10"/>
      <c r="U54" s="10"/>
      <c r="V54" s="10"/>
      <c r="W54" s="10"/>
    </row>
    <row r="55" spans="2:23">
      <c r="B55" s="10"/>
      <c r="C55" s="10"/>
      <c r="E55" s="10"/>
      <c r="F55" s="10"/>
      <c r="H55" s="10"/>
      <c r="I55" s="10"/>
      <c r="J55" s="10"/>
      <c r="K55" s="10"/>
      <c r="L55" s="10"/>
      <c r="M55" s="10"/>
      <c r="N55" s="10"/>
      <c r="O55" s="10"/>
      <c r="P55" s="10"/>
      <c r="Q55" s="10"/>
      <c r="R55" s="10"/>
      <c r="S55" s="10"/>
      <c r="T55" s="10"/>
      <c r="U55" s="10"/>
      <c r="V55" s="10"/>
      <c r="W55" s="10"/>
    </row>
    <row r="56" spans="2:23">
      <c r="B56" s="10"/>
      <c r="C56" s="10"/>
      <c r="E56" s="10"/>
      <c r="F56" s="10"/>
      <c r="H56" s="10"/>
      <c r="I56" s="10"/>
      <c r="J56" s="10"/>
      <c r="K56" s="10"/>
      <c r="L56" s="10"/>
      <c r="M56" s="10"/>
      <c r="N56" s="10"/>
      <c r="O56" s="10"/>
      <c r="P56" s="10"/>
      <c r="Q56" s="10"/>
      <c r="R56" s="10"/>
      <c r="S56" s="10"/>
      <c r="T56" s="10"/>
      <c r="U56" s="10"/>
      <c r="V56" s="10"/>
      <c r="W56" s="10"/>
    </row>
    <row r="57" spans="2:23">
      <c r="B57" s="10"/>
      <c r="C57" s="10"/>
      <c r="E57" s="10"/>
      <c r="F57" s="10"/>
      <c r="H57" s="10"/>
      <c r="I57" s="10"/>
      <c r="J57" s="10"/>
      <c r="K57" s="10"/>
      <c r="L57" s="10"/>
      <c r="M57" s="10"/>
      <c r="N57" s="10"/>
      <c r="O57" s="10"/>
      <c r="P57" s="10"/>
      <c r="Q57" s="10"/>
      <c r="R57" s="10"/>
      <c r="S57" s="10"/>
      <c r="T57" s="10"/>
      <c r="U57" s="10"/>
      <c r="V57" s="10"/>
      <c r="W57" s="10"/>
    </row>
    <row r="58" spans="2:23">
      <c r="B58" s="10"/>
      <c r="C58" s="10"/>
      <c r="E58" s="10"/>
      <c r="F58" s="10"/>
      <c r="H58" s="10"/>
      <c r="I58" s="10"/>
      <c r="J58" s="10"/>
      <c r="K58" s="10"/>
      <c r="L58" s="10"/>
      <c r="M58" s="10"/>
      <c r="N58" s="10"/>
      <c r="O58" s="10"/>
      <c r="P58" s="10"/>
      <c r="Q58" s="10"/>
      <c r="R58" s="10"/>
      <c r="S58" s="10"/>
      <c r="T58" s="10"/>
      <c r="U58" s="10"/>
      <c r="V58" s="10"/>
      <c r="W58" s="10"/>
    </row>
    <row r="59" spans="2:23">
      <c r="B59" s="10"/>
      <c r="C59" s="10"/>
      <c r="E59" s="10"/>
      <c r="F59" s="10"/>
      <c r="H59" s="10"/>
      <c r="I59" s="10"/>
      <c r="J59" s="10"/>
      <c r="K59" s="10"/>
      <c r="L59" s="10"/>
      <c r="M59" s="10"/>
      <c r="N59" s="10"/>
      <c r="O59" s="10"/>
      <c r="P59" s="10"/>
      <c r="Q59" s="10"/>
      <c r="R59" s="10"/>
      <c r="S59" s="10"/>
      <c r="T59" s="10"/>
      <c r="U59" s="10"/>
      <c r="V59" s="10"/>
      <c r="W59" s="10"/>
    </row>
    <row r="60" spans="2:23">
      <c r="B60" s="10"/>
      <c r="C60" s="10"/>
      <c r="E60" s="10"/>
      <c r="F60" s="10"/>
      <c r="H60" s="10"/>
      <c r="I60" s="10"/>
      <c r="J60" s="10"/>
      <c r="K60" s="10"/>
      <c r="L60" s="10"/>
      <c r="M60" s="10"/>
      <c r="N60" s="10"/>
      <c r="O60" s="10"/>
      <c r="P60" s="10"/>
      <c r="Q60" s="10"/>
      <c r="R60" s="10"/>
      <c r="S60" s="10"/>
      <c r="T60" s="10"/>
      <c r="U60" s="10"/>
      <c r="V60" s="10"/>
      <c r="W60" s="10"/>
    </row>
    <row r="61" spans="2:23">
      <c r="B61" s="10"/>
      <c r="C61" s="10"/>
      <c r="E61" s="10"/>
      <c r="F61" s="10"/>
      <c r="H61" s="10"/>
      <c r="I61" s="10"/>
      <c r="J61" s="10"/>
      <c r="K61" s="10"/>
      <c r="L61" s="10"/>
      <c r="M61" s="10"/>
      <c r="N61" s="10"/>
      <c r="O61" s="10"/>
      <c r="P61" s="10"/>
      <c r="Q61" s="10"/>
      <c r="R61" s="10"/>
      <c r="S61" s="10"/>
      <c r="T61" s="10"/>
      <c r="U61" s="10"/>
      <c r="V61" s="10"/>
      <c r="W61" s="10"/>
    </row>
    <row r="62" spans="2:23">
      <c r="B62" s="10"/>
      <c r="C62" s="10"/>
      <c r="E62" s="10"/>
      <c r="F62" s="10"/>
      <c r="H62" s="10"/>
      <c r="I62" s="10"/>
      <c r="J62" s="10"/>
      <c r="K62" s="10"/>
      <c r="L62" s="10"/>
      <c r="M62" s="10"/>
      <c r="N62" s="10"/>
      <c r="O62" s="10"/>
      <c r="P62" s="10"/>
      <c r="Q62" s="10"/>
      <c r="R62" s="10"/>
      <c r="S62" s="10"/>
      <c r="T62" s="10"/>
      <c r="U62" s="10"/>
      <c r="V62" s="10"/>
      <c r="W62" s="10"/>
    </row>
    <row r="63" spans="2:23">
      <c r="B63" s="10"/>
      <c r="C63" s="10"/>
      <c r="E63" s="10"/>
      <c r="F63" s="10"/>
      <c r="H63" s="10"/>
      <c r="I63" s="10"/>
      <c r="J63" s="10"/>
      <c r="K63" s="10"/>
      <c r="L63" s="10"/>
      <c r="M63" s="10"/>
      <c r="N63" s="10"/>
      <c r="O63" s="10"/>
      <c r="P63" s="10"/>
      <c r="Q63" s="10"/>
      <c r="R63" s="10"/>
      <c r="S63" s="10"/>
      <c r="T63" s="10"/>
      <c r="U63" s="10"/>
      <c r="V63" s="10"/>
      <c r="W63" s="10"/>
    </row>
    <row r="64" spans="2:23">
      <c r="B64" s="1"/>
      <c r="C64" s="1"/>
      <c r="E64" s="1"/>
      <c r="F64" s="1"/>
      <c r="H64" s="1"/>
      <c r="I64" s="1"/>
      <c r="J64" s="1"/>
      <c r="K64" s="1"/>
    </row>
    <row r="65" spans="2:11">
      <c r="B65" s="1"/>
      <c r="C65" s="1"/>
      <c r="E65" s="1"/>
      <c r="F65" s="1"/>
      <c r="H65" s="1"/>
      <c r="I65" s="1"/>
      <c r="J65" s="1"/>
      <c r="K65" s="1"/>
    </row>
  </sheetData>
  <mergeCells count="2">
    <mergeCell ref="B4:C4"/>
    <mergeCell ref="I4:J4"/>
  </mergeCells>
  <pageMargins left="0.7" right="0.7" top="0.75" bottom="0.75" header="0.3" footer="0.3"/>
  <pageSetup orientation="portrait" r:id="rId1"/>
  <drawing r:id="rId2"/>
  <legacyDrawing r:id="rId3"/>
  <controls>
    <mc:AlternateContent xmlns:mc="http://schemas.openxmlformats.org/markup-compatibility/2006">
      <mc:Choice Requires="x14">
        <control shapeId="1026" r:id="rId4" name="CommandButton1">
          <controlPr defaultSize="0" autoLine="0" autoPict="0" r:id="rId5">
            <anchor moveWithCells="1">
              <from>
                <xdr:col>0</xdr:col>
                <xdr:colOff>0</xdr:colOff>
                <xdr:row>3</xdr:row>
                <xdr:rowOff>0</xdr:rowOff>
              </from>
              <to>
                <xdr:col>0</xdr:col>
                <xdr:colOff>628650</xdr:colOff>
                <xdr:row>3</xdr:row>
                <xdr:rowOff>152400</xdr:rowOff>
              </to>
            </anchor>
          </controlPr>
        </control>
      </mc:Choice>
      <mc:Fallback>
        <control shapeId="1026" r:id="rId4"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DB176"/>
  <sheetViews>
    <sheetView tabSelected="1" zoomScale="50" zoomScaleNormal="50" workbookViewId="0"/>
  </sheetViews>
  <sheetFormatPr baseColWidth="10" defaultRowHeight="15"/>
  <cols>
    <col min="1" max="1" width="3.85546875" style="16" customWidth="1"/>
    <col min="2" max="2" width="45.5703125" customWidth="1"/>
    <col min="3" max="3" width="40.7109375" bestFit="1" customWidth="1"/>
    <col min="4" max="4" width="43" bestFit="1" customWidth="1"/>
    <col min="5" max="5" width="20.140625" style="2" customWidth="1"/>
    <col min="6" max="6" width="56.5703125" bestFit="1" customWidth="1"/>
    <col min="7" max="7" width="24.28515625" customWidth="1"/>
    <col min="8" max="8" width="5.7109375" customWidth="1"/>
    <col min="9" max="9" width="67.7109375" bestFit="1" customWidth="1"/>
    <col min="10" max="10" width="42.7109375" customWidth="1"/>
    <col min="11" max="11" width="28" style="1" bestFit="1" customWidth="1"/>
    <col min="12" max="12" width="33.28515625" customWidth="1"/>
    <col min="13" max="13" width="26.5703125" customWidth="1"/>
    <col min="14" max="14" width="39.85546875" style="1" customWidth="1"/>
    <col min="15" max="18" width="11.42578125" style="1"/>
  </cols>
  <sheetData>
    <row r="1" spans="1:106" s="16" customFormat="1">
      <c r="E1" s="17"/>
    </row>
    <row r="2" spans="1:106" s="16" customFormat="1" ht="22.5" customHeight="1">
      <c r="E2" s="17"/>
      <c r="I2" s="291"/>
    </row>
    <row r="3" spans="1:106" s="16" customFormat="1" ht="60" customHeight="1" thickBot="1">
      <c r="E3" s="17"/>
    </row>
    <row r="4" spans="1:106" ht="25.5" customHeight="1" thickTop="1" thickBot="1">
      <c r="B4" s="16"/>
      <c r="C4" s="16"/>
      <c r="D4" s="16"/>
      <c r="E4" s="17"/>
      <c r="F4" s="240" t="s">
        <v>66</v>
      </c>
      <c r="G4" s="241"/>
      <c r="H4" s="241"/>
      <c r="I4" s="241"/>
      <c r="J4" s="242"/>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row>
    <row r="5" spans="1:106" ht="25.5" customHeight="1" thickTop="1">
      <c r="B5" s="243" t="s">
        <v>166</v>
      </c>
      <c r="C5" s="244"/>
      <c r="D5" s="245"/>
      <c r="E5" s="20"/>
      <c r="F5" s="95" t="s">
        <v>61</v>
      </c>
      <c r="G5" s="96"/>
      <c r="H5" s="96"/>
      <c r="I5" s="96"/>
      <c r="J5" s="97"/>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row>
    <row r="6" spans="1:106" ht="24.75" customHeight="1">
      <c r="B6" s="95" t="s">
        <v>61</v>
      </c>
      <c r="C6" s="96"/>
      <c r="D6" s="97"/>
      <c r="E6" s="21"/>
      <c r="F6" s="95" t="s">
        <v>141</v>
      </c>
      <c r="G6" s="96"/>
      <c r="H6" s="96"/>
      <c r="I6" s="96"/>
      <c r="J6" s="97"/>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row>
    <row r="7" spans="1:106" ht="24.75" customHeight="1">
      <c r="B7" s="95" t="s">
        <v>141</v>
      </c>
      <c r="C7" s="96"/>
      <c r="D7" s="97"/>
      <c r="E7" s="21"/>
      <c r="F7" s="95" t="s">
        <v>19</v>
      </c>
      <c r="G7" s="96"/>
      <c r="H7" s="96"/>
      <c r="I7" s="96"/>
      <c r="J7" s="97"/>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row>
    <row r="8" spans="1:106" ht="18.75">
      <c r="A8" s="25"/>
      <c r="B8" s="98" t="s">
        <v>24</v>
      </c>
      <c r="C8" s="99"/>
      <c r="D8" s="100"/>
      <c r="E8" s="22"/>
      <c r="F8" s="130"/>
      <c r="G8" s="131"/>
      <c r="H8" s="131"/>
      <c r="I8" s="131"/>
      <c r="J8" s="132"/>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row>
    <row r="9" spans="1:106" ht="29.25" customHeight="1" thickBot="1">
      <c r="A9" s="25"/>
      <c r="B9" s="101"/>
      <c r="C9" s="102" t="s">
        <v>4</v>
      </c>
      <c r="D9" s="103" t="s">
        <v>5</v>
      </c>
      <c r="E9" s="23"/>
      <c r="F9" s="133" t="s">
        <v>3</v>
      </c>
      <c r="G9" s="134"/>
      <c r="H9" s="135"/>
      <c r="I9" s="136" t="s">
        <v>6</v>
      </c>
      <c r="J9" s="137"/>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row>
    <row r="10" spans="1:106" ht="21.75" thickTop="1">
      <c r="A10" s="25"/>
      <c r="B10" s="104" t="s">
        <v>23</v>
      </c>
      <c r="C10" s="105"/>
      <c r="D10" s="106">
        <f>Datos!C5*Datos!C6</f>
        <v>1800000</v>
      </c>
      <c r="E10" s="23"/>
      <c r="F10" s="138"/>
      <c r="G10" s="139"/>
      <c r="H10" s="135"/>
      <c r="I10" s="140"/>
      <c r="J10" s="141"/>
      <c r="K10" s="16"/>
      <c r="L10" s="285"/>
      <c r="M10" s="28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row>
    <row r="11" spans="1:106" ht="21">
      <c r="A11" s="25"/>
      <c r="B11" s="104" t="s">
        <v>33</v>
      </c>
      <c r="C11" s="107">
        <f>D10-D12</f>
        <v>248275.86206896533</v>
      </c>
      <c r="D11" s="108"/>
      <c r="E11" s="23"/>
      <c r="F11" s="142" t="s">
        <v>1</v>
      </c>
      <c r="G11" s="143" t="s">
        <v>2</v>
      </c>
      <c r="H11" s="144"/>
      <c r="I11" s="145" t="s">
        <v>18</v>
      </c>
      <c r="J11" s="146" t="s">
        <v>2</v>
      </c>
      <c r="K11" s="16"/>
      <c r="L11" s="287" t="s">
        <v>52</v>
      </c>
      <c r="M11" s="288">
        <f>Datos!F8</f>
        <v>2040000</v>
      </c>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row>
    <row r="12" spans="1:106" ht="21.75" thickBot="1">
      <c r="A12" s="25"/>
      <c r="B12" s="104" t="s">
        <v>34</v>
      </c>
      <c r="C12" s="109"/>
      <c r="D12" s="106">
        <f>D10/1.16</f>
        <v>1551724.1379310347</v>
      </c>
      <c r="E12" s="23"/>
      <c r="F12" s="142"/>
      <c r="G12" s="147"/>
      <c r="H12" s="148"/>
      <c r="I12" s="145" t="s">
        <v>36</v>
      </c>
      <c r="J12" s="149">
        <f>IF(M13&lt;0,M13*-1,0)</f>
        <v>16293.10344827571</v>
      </c>
      <c r="K12" s="16"/>
      <c r="L12" s="287" t="s">
        <v>57</v>
      </c>
      <c r="M12" s="288">
        <f>Datos!F17</f>
        <v>2056293.1034482757</v>
      </c>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row>
    <row r="13" spans="1:106" ht="21.75" thickBot="1">
      <c r="A13" s="25"/>
      <c r="B13" s="110" t="s">
        <v>25</v>
      </c>
      <c r="C13" s="111">
        <f>Datos!F11</f>
        <v>360000</v>
      </c>
      <c r="D13" s="112"/>
      <c r="E13" s="23"/>
      <c r="F13" s="142" t="s">
        <v>37</v>
      </c>
      <c r="G13" s="147">
        <f>IF(M13&gt;0,M13,0)</f>
        <v>0</v>
      </c>
      <c r="H13" s="148"/>
      <c r="I13" s="150" t="s">
        <v>17</v>
      </c>
      <c r="J13" s="151">
        <f>SUBTOTAL(109,tblPasivoactual4[  ])</f>
        <v>16293.10344827571</v>
      </c>
      <c r="K13" s="16"/>
      <c r="L13" s="289" t="s">
        <v>74</v>
      </c>
      <c r="M13" s="290">
        <f>M11-M12</f>
        <v>-16293.10344827571</v>
      </c>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row>
    <row r="14" spans="1:106" ht="21">
      <c r="B14" s="104" t="s">
        <v>26</v>
      </c>
      <c r="C14" s="113"/>
      <c r="D14" s="114">
        <f>D12-cos</f>
        <v>1191724.1379310347</v>
      </c>
      <c r="E14" s="23"/>
      <c r="F14" s="142" t="s">
        <v>38</v>
      </c>
      <c r="G14" s="147">
        <f>Datos!C18</f>
        <v>1080000</v>
      </c>
      <c r="H14" s="148"/>
      <c r="I14" s="152" t="s">
        <v>16</v>
      </c>
      <c r="J14" s="153" t="s">
        <v>15</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row>
    <row r="15" spans="1:106" ht="21">
      <c r="B15" s="104" t="s">
        <v>27</v>
      </c>
      <c r="C15" s="107">
        <f>Datos!F12</f>
        <v>367500</v>
      </c>
      <c r="D15" s="115"/>
      <c r="E15" s="23"/>
      <c r="F15" s="154"/>
      <c r="G15" s="155"/>
      <c r="H15" s="148"/>
      <c r="I15" s="145"/>
      <c r="J15" s="15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row>
    <row r="16" spans="1:106" ht="21.75" thickBot="1">
      <c r="B16" s="110" t="s">
        <v>28</v>
      </c>
      <c r="C16" s="111">
        <f>Datos!F13</f>
        <v>487500</v>
      </c>
      <c r="D16" s="112"/>
      <c r="E16" s="23"/>
      <c r="F16" s="142"/>
      <c r="G16" s="147"/>
      <c r="H16" s="157"/>
      <c r="I16" s="158" t="s">
        <v>14</v>
      </c>
      <c r="J16" s="159">
        <f>SUBTOTAL(109,tblOtrosPasivo10[[ ]])</f>
        <v>0</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row>
    <row r="17" spans="1:106" ht="21">
      <c r="B17" s="104" t="s">
        <v>29</v>
      </c>
      <c r="C17" s="113"/>
      <c r="D17" s="114">
        <f>D14-(GASTOS_DE_ADMINISTRACION+GASTOS_DE_VENTA)</f>
        <v>336724.13793103467</v>
      </c>
      <c r="E17" s="23"/>
      <c r="F17" s="142" t="s">
        <v>20</v>
      </c>
      <c r="G17" s="160">
        <f>SUBTOTAL(109,G12:G16)</f>
        <v>1080000</v>
      </c>
      <c r="H17" s="157"/>
      <c r="I17" s="161"/>
      <c r="J17" s="162"/>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row>
    <row r="18" spans="1:106" ht="21.75" thickBot="1">
      <c r="B18" s="110" t="s">
        <v>35</v>
      </c>
      <c r="C18" s="111">
        <f>Datos!F14</f>
        <v>10000</v>
      </c>
      <c r="D18" s="112"/>
      <c r="E18" s="23"/>
      <c r="F18" s="163"/>
      <c r="G18" s="164"/>
      <c r="H18" s="144"/>
      <c r="I18" s="165" t="s">
        <v>13</v>
      </c>
      <c r="J18" s="166">
        <f>tblPasivoactual4[[#Totals],[  ]]+tblOtrosPasivo10[[#Totals],[ ]]</f>
        <v>16293.10344827571</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row>
    <row r="19" spans="1:106" ht="15.75" customHeight="1">
      <c r="B19" s="104" t="s">
        <v>30</v>
      </c>
      <c r="C19" s="113"/>
      <c r="D19" s="114">
        <f>D17-C18</f>
        <v>326724.13793103467</v>
      </c>
      <c r="E19" s="23"/>
      <c r="F19" s="142" t="s">
        <v>39</v>
      </c>
      <c r="G19" s="147" t="s">
        <v>15</v>
      </c>
      <c r="H19" s="144"/>
      <c r="I19" s="148"/>
      <c r="J19" s="167"/>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row>
    <row r="20" spans="1:106" ht="21.75" thickBot="1">
      <c r="B20" s="116" t="s">
        <v>31</v>
      </c>
      <c r="C20" s="117">
        <f>D19*0.3</f>
        <v>98017.241379310391</v>
      </c>
      <c r="D20" s="112"/>
      <c r="E20" s="23"/>
      <c r="F20" s="142"/>
      <c r="G20" s="147"/>
      <c r="H20" s="148"/>
      <c r="I20" s="152" t="s">
        <v>12</v>
      </c>
      <c r="J20" s="167" t="s">
        <v>11</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row>
    <row r="21" spans="1:106" ht="21">
      <c r="B21" s="118" t="s">
        <v>32</v>
      </c>
      <c r="C21" s="105"/>
      <c r="D21" s="114">
        <f>D19-C20</f>
        <v>228706.89655172429</v>
      </c>
      <c r="E21" s="23"/>
      <c r="F21" s="142" t="s">
        <v>49</v>
      </c>
      <c r="G21" s="147">
        <f>Datos!C15</f>
        <v>1000000</v>
      </c>
      <c r="H21" s="144"/>
      <c r="I21" s="152"/>
      <c r="J21" s="162"/>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row>
    <row r="22" spans="1:106" ht="21">
      <c r="B22" s="118"/>
      <c r="C22" s="105"/>
      <c r="D22" s="119"/>
      <c r="E22" s="23"/>
      <c r="F22" s="142" t="s">
        <v>65</v>
      </c>
      <c r="G22" s="147">
        <f>(Datos!J9)*(-1)</f>
        <v>-15000</v>
      </c>
      <c r="H22" s="148"/>
      <c r="I22" s="144" t="s">
        <v>0</v>
      </c>
      <c r="J22" s="162">
        <f>Datos!C19</f>
        <v>1820000</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row>
    <row r="23" spans="1:106" ht="21">
      <c r="B23" s="120" t="s">
        <v>68</v>
      </c>
      <c r="C23" s="121"/>
      <c r="D23" s="122" t="s">
        <v>67</v>
      </c>
      <c r="E23" s="23"/>
      <c r="F23" s="168" t="s">
        <v>10</v>
      </c>
      <c r="G23" s="169">
        <f>SUBTOTAL(109,tblOtrosActivos3[[ ]])</f>
        <v>985000</v>
      </c>
      <c r="H23" s="148"/>
      <c r="I23" s="148" t="s">
        <v>21</v>
      </c>
      <c r="J23" s="162">
        <f>Simulación!$D$21</f>
        <v>228706.89655172429</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row>
    <row r="24" spans="1:106" ht="15" customHeight="1" thickBot="1">
      <c r="B24" s="123" t="s">
        <v>22</v>
      </c>
      <c r="C24" s="121"/>
      <c r="D24" s="124"/>
      <c r="E24" s="24"/>
      <c r="F24" s="163"/>
      <c r="G24" s="164"/>
      <c r="H24" s="148"/>
      <c r="I24" s="170" t="s">
        <v>9</v>
      </c>
      <c r="J24" s="159">
        <f>SUBTOTAL(109,Tabla711[.])</f>
        <v>2048706.8965517243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row>
    <row r="25" spans="1:106" ht="21.75" thickBot="1">
      <c r="B25" s="125" t="s">
        <v>63</v>
      </c>
      <c r="C25" s="105"/>
      <c r="D25" s="126" t="s">
        <v>64</v>
      </c>
      <c r="E25" s="23"/>
      <c r="F25" s="171" t="s">
        <v>8</v>
      </c>
      <c r="G25" s="172">
        <f>tblOtrosActivos3[[#Totals],[ ]]+G17</f>
        <v>2065000</v>
      </c>
      <c r="H25" s="148"/>
      <c r="I25" s="173" t="s">
        <v>7</v>
      </c>
      <c r="J25" s="174">
        <f>SUM(J24,J18)</f>
        <v>2065000</v>
      </c>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row>
    <row r="26" spans="1:106" ht="20.25" thickTop="1" thickBot="1">
      <c r="A26" s="18"/>
      <c r="B26" s="127"/>
      <c r="C26" s="128"/>
      <c r="D26" s="129"/>
      <c r="E26" s="17"/>
      <c r="F26" s="175"/>
      <c r="G26" s="176"/>
      <c r="H26" s="176"/>
      <c r="I26" s="177"/>
      <c r="J26" s="178"/>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row>
    <row r="27" spans="1:106" ht="19.5" thickTop="1">
      <c r="A27" s="18"/>
      <c r="B27" s="16"/>
      <c r="C27" s="16"/>
      <c r="D27" s="16"/>
      <c r="E27" s="17"/>
      <c r="F27" s="118"/>
      <c r="G27" s="105"/>
      <c r="H27" s="105"/>
      <c r="I27" s="105"/>
      <c r="J27" s="119"/>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row>
    <row r="28" spans="1:106" ht="18.75">
      <c r="B28" s="16"/>
      <c r="C28" s="16"/>
      <c r="D28" s="16"/>
      <c r="E28" s="17"/>
      <c r="F28" s="130" t="s">
        <v>68</v>
      </c>
      <c r="G28" s="131"/>
      <c r="H28" s="176"/>
      <c r="I28" s="176"/>
      <c r="J28" s="179"/>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row>
    <row r="29" spans="1:106" ht="19.5" thickBot="1">
      <c r="B29" s="16"/>
      <c r="C29" s="16"/>
      <c r="D29" s="16"/>
      <c r="E29" s="17"/>
      <c r="F29" s="130" t="s">
        <v>22</v>
      </c>
      <c r="G29" s="131"/>
      <c r="H29" s="176"/>
      <c r="I29" s="131" t="s">
        <v>67</v>
      </c>
      <c r="J29" s="132"/>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row>
    <row r="30" spans="1:106" ht="20.25" thickTop="1" thickBot="1">
      <c r="B30" s="16"/>
      <c r="C30" s="16"/>
      <c r="D30" s="16"/>
      <c r="E30" s="17"/>
      <c r="F30" s="180" t="s">
        <v>63</v>
      </c>
      <c r="G30" s="181"/>
      <c r="H30" s="182"/>
      <c r="I30" s="181" t="s">
        <v>64</v>
      </c>
      <c r="J30" s="183"/>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row>
    <row r="31" spans="1:106" ht="15.75" thickTop="1">
      <c r="B31" s="16"/>
      <c r="C31" s="16"/>
      <c r="D31" s="16"/>
      <c r="E31" s="17"/>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row>
    <row r="32" spans="1:106">
      <c r="B32" s="16"/>
      <c r="C32" s="16"/>
      <c r="D32" s="16"/>
      <c r="E32" s="17"/>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row>
    <row r="33" spans="1:106" ht="15.75" thickBot="1">
      <c r="B33" s="16"/>
      <c r="C33" s="16"/>
      <c r="D33" s="16"/>
      <c r="E33" s="19"/>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row>
    <row r="34" spans="1:106" ht="30.75" thickTop="1">
      <c r="B34" s="246" t="s">
        <v>100</v>
      </c>
      <c r="C34" s="247" t="s">
        <v>99</v>
      </c>
      <c r="D34" s="247" t="s">
        <v>163</v>
      </c>
      <c r="E34" s="247" t="s">
        <v>162</v>
      </c>
      <c r="F34" s="248" t="s">
        <v>98</v>
      </c>
      <c r="G34" s="249"/>
      <c r="H34" s="16"/>
      <c r="I34" s="246" t="s">
        <v>100</v>
      </c>
      <c r="J34" s="247" t="s">
        <v>99</v>
      </c>
      <c r="K34" s="247" t="s">
        <v>163</v>
      </c>
      <c r="L34" s="247" t="s">
        <v>162</v>
      </c>
      <c r="M34" s="248" t="s">
        <v>98</v>
      </c>
      <c r="N34" s="249"/>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row>
    <row r="35" spans="1:106" ht="81" customHeight="1" thickBot="1">
      <c r="A35" s="26"/>
      <c r="B35" s="184" t="s">
        <v>97</v>
      </c>
      <c r="C35" s="185" t="s">
        <v>96</v>
      </c>
      <c r="D35" s="186">
        <f>G17</f>
        <v>1080000</v>
      </c>
      <c r="E35" s="187">
        <f>D35/D36</f>
        <v>66.285714285714903</v>
      </c>
      <c r="F35" s="188" t="s">
        <v>161</v>
      </c>
      <c r="G35" s="189"/>
      <c r="H35" s="26"/>
      <c r="I35" s="206" t="s">
        <v>82</v>
      </c>
      <c r="J35" s="207" t="s">
        <v>102</v>
      </c>
      <c r="K35" s="230">
        <f>U</f>
        <v>228706.89655172429</v>
      </c>
      <c r="L35" s="231">
        <f>K35/K36</f>
        <v>0.1116347569955818</v>
      </c>
      <c r="M35" s="196" t="s">
        <v>103</v>
      </c>
      <c r="N35" s="197"/>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row>
    <row r="36" spans="1:106" ht="54" customHeight="1">
      <c r="A36" s="26"/>
      <c r="B36" s="190"/>
      <c r="C36" s="191" t="s">
        <v>93</v>
      </c>
      <c r="D36" s="192">
        <f>J18</f>
        <v>16293.10344827571</v>
      </c>
      <c r="E36" s="193"/>
      <c r="F36" s="188"/>
      <c r="G36" s="189"/>
      <c r="H36" s="26"/>
      <c r="I36" s="206"/>
      <c r="J36" s="212" t="s">
        <v>78</v>
      </c>
      <c r="K36" s="228">
        <f>Tabla711[[#Totals],[.]]</f>
        <v>2048706.8965517243</v>
      </c>
      <c r="L36" s="232"/>
      <c r="M36" s="202"/>
      <c r="N36" s="203"/>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row>
    <row r="37" spans="1:106" ht="54" customHeight="1" thickBot="1">
      <c r="A37" s="26"/>
      <c r="B37" s="194" t="s">
        <v>95</v>
      </c>
      <c r="C37" s="185" t="s">
        <v>94</v>
      </c>
      <c r="D37" s="186">
        <f>G17</f>
        <v>1080000</v>
      </c>
      <c r="E37" s="195">
        <f>D37/D38</f>
        <v>66.285714285714903</v>
      </c>
      <c r="F37" s="196" t="s">
        <v>101</v>
      </c>
      <c r="G37" s="197"/>
      <c r="H37" s="26"/>
      <c r="I37" s="206" t="s">
        <v>81</v>
      </c>
      <c r="J37" s="207" t="s">
        <v>91</v>
      </c>
      <c r="K37" s="230">
        <f>J18</f>
        <v>16293.10344827571</v>
      </c>
      <c r="L37" s="233">
        <f>K37/K38</f>
        <v>7.890122735242474E-3</v>
      </c>
      <c r="M37" s="196" t="s">
        <v>104</v>
      </c>
      <c r="N37" s="197"/>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row>
    <row r="38" spans="1:106" ht="30" customHeight="1">
      <c r="A38" s="26"/>
      <c r="B38" s="198"/>
      <c r="C38" s="199" t="s">
        <v>93</v>
      </c>
      <c r="D38" s="200">
        <f>tblPasivoactual4[[#Totals],[  ]]</f>
        <v>16293.10344827571</v>
      </c>
      <c r="E38" s="201"/>
      <c r="F38" s="202"/>
      <c r="G38" s="203"/>
      <c r="H38" s="26"/>
      <c r="I38" s="206"/>
      <c r="J38" s="212" t="s">
        <v>83</v>
      </c>
      <c r="K38" s="228">
        <f>G25</f>
        <v>2065000</v>
      </c>
      <c r="L38" s="234"/>
      <c r="M38" s="202"/>
      <c r="N38" s="203"/>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row>
    <row r="39" spans="1:106" ht="23.25" customHeight="1" thickBot="1">
      <c r="B39" s="184" t="s">
        <v>92</v>
      </c>
      <c r="C39" s="185" t="s">
        <v>25</v>
      </c>
      <c r="D39" s="186">
        <f>cos</f>
        <v>360000</v>
      </c>
      <c r="E39" s="204">
        <f>D39/D40</f>
        <v>72</v>
      </c>
      <c r="F39" s="196" t="s">
        <v>160</v>
      </c>
      <c r="G39" s="197"/>
      <c r="H39" s="16"/>
      <c r="I39" s="206" t="s">
        <v>80</v>
      </c>
      <c r="J39" s="207" t="s">
        <v>77</v>
      </c>
      <c r="K39" s="230">
        <f>G25</f>
        <v>2065000</v>
      </c>
      <c r="L39" s="231">
        <f>K39/K40</f>
        <v>1.0079528718703976</v>
      </c>
      <c r="M39" s="196" t="s">
        <v>106</v>
      </c>
      <c r="N39" s="197"/>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row>
    <row r="40" spans="1:106" ht="30" customHeight="1">
      <c r="B40" s="190"/>
      <c r="C40" s="191" t="s">
        <v>89</v>
      </c>
      <c r="D40" s="192">
        <f>V/360</f>
        <v>5000</v>
      </c>
      <c r="E40" s="205"/>
      <c r="F40" s="202"/>
      <c r="G40" s="203"/>
      <c r="H40" s="16"/>
      <c r="I40" s="206"/>
      <c r="J40" s="212" t="s">
        <v>105</v>
      </c>
      <c r="K40" s="228">
        <f>Tabla711[[#Totals],[.]]</f>
        <v>2048706.8965517243</v>
      </c>
      <c r="L40" s="232"/>
      <c r="M40" s="202"/>
      <c r="N40" s="203"/>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row>
    <row r="41" spans="1:106" ht="58.5" customHeight="1" thickBot="1">
      <c r="B41" s="206" t="s">
        <v>90</v>
      </c>
      <c r="C41" s="207" t="s">
        <v>38</v>
      </c>
      <c r="D41" s="208">
        <f>G14</f>
        <v>1080000</v>
      </c>
      <c r="E41" s="209">
        <f>D41/D42</f>
        <v>216</v>
      </c>
      <c r="F41" s="210" t="s">
        <v>157</v>
      </c>
      <c r="G41" s="211"/>
      <c r="H41" s="16"/>
      <c r="I41" s="206" t="s">
        <v>79</v>
      </c>
      <c r="J41" s="207" t="s">
        <v>30</v>
      </c>
      <c r="K41" s="230">
        <f>D19</f>
        <v>326724.13793103467</v>
      </c>
      <c r="L41" s="235">
        <f>K41/K42</f>
        <v>32.672413793103466</v>
      </c>
      <c r="M41" s="196" t="s">
        <v>107</v>
      </c>
      <c r="N41" s="197"/>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row>
    <row r="42" spans="1:106" ht="45.75" customHeight="1">
      <c r="B42" s="206"/>
      <c r="C42" s="212" t="s">
        <v>89</v>
      </c>
      <c r="D42" s="213">
        <f>V/360</f>
        <v>5000</v>
      </c>
      <c r="E42" s="214"/>
      <c r="F42" s="215"/>
      <c r="G42" s="216"/>
      <c r="H42" s="16"/>
      <c r="I42" s="206"/>
      <c r="J42" s="212" t="s">
        <v>35</v>
      </c>
      <c r="K42" s="228">
        <f>INTERESES</f>
        <v>10000</v>
      </c>
      <c r="L42" s="236"/>
      <c r="M42" s="202"/>
      <c r="N42" s="203"/>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row>
    <row r="43" spans="1:106" ht="57.75" customHeight="1" thickBot="1">
      <c r="B43" s="206" t="s">
        <v>88</v>
      </c>
      <c r="C43" s="207" t="s">
        <v>87</v>
      </c>
      <c r="D43" s="208">
        <f>V</f>
        <v>1800000</v>
      </c>
      <c r="E43" s="204">
        <f>D43/D44</f>
        <v>1.8</v>
      </c>
      <c r="F43" s="196" t="s">
        <v>158</v>
      </c>
      <c r="G43" s="197"/>
      <c r="H43" s="16"/>
      <c r="I43" s="206" t="s">
        <v>155</v>
      </c>
      <c r="J43" s="207" t="s">
        <v>78</v>
      </c>
      <c r="K43" s="230">
        <f>J22</f>
        <v>1820000</v>
      </c>
      <c r="L43" s="237">
        <f>K43/K44</f>
        <v>0.88135593220338981</v>
      </c>
      <c r="M43" s="196" t="s">
        <v>156</v>
      </c>
      <c r="N43" s="197"/>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row>
    <row r="44" spans="1:106" ht="39.75" customHeight="1">
      <c r="B44" s="206"/>
      <c r="C44" s="212" t="s">
        <v>86</v>
      </c>
      <c r="D44" s="213">
        <f>G21</f>
        <v>1000000</v>
      </c>
      <c r="E44" s="205"/>
      <c r="F44" s="202"/>
      <c r="G44" s="203"/>
      <c r="H44" s="16"/>
      <c r="I44" s="206"/>
      <c r="J44" s="212" t="s">
        <v>77</v>
      </c>
      <c r="K44" s="228">
        <f>G25</f>
        <v>2065000</v>
      </c>
      <c r="L44" s="229"/>
      <c r="M44" s="202"/>
      <c r="N44" s="203"/>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row>
    <row r="45" spans="1:106" ht="28.5" customHeight="1" thickBot="1">
      <c r="B45" s="206" t="s">
        <v>110</v>
      </c>
      <c r="C45" s="207" t="s">
        <v>23</v>
      </c>
      <c r="D45" s="208">
        <f>D43</f>
        <v>1800000</v>
      </c>
      <c r="E45" s="217">
        <f>D45/D46</f>
        <v>0.87167070217917675</v>
      </c>
      <c r="F45" s="196" t="s">
        <v>111</v>
      </c>
      <c r="G45" s="197"/>
      <c r="H45" s="16"/>
      <c r="I45" s="206" t="s">
        <v>76</v>
      </c>
      <c r="J45" s="207" t="s">
        <v>108</v>
      </c>
      <c r="K45" s="230">
        <f>U</f>
        <v>228706.89655172429</v>
      </c>
      <c r="L45" s="233">
        <f>K45/K46</f>
        <v>0.1107539450613677</v>
      </c>
      <c r="M45" s="196" t="s">
        <v>109</v>
      </c>
      <c r="N45" s="197"/>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row>
    <row r="46" spans="1:106" ht="66" customHeight="1" thickBot="1">
      <c r="B46" s="218"/>
      <c r="C46" s="219" t="s">
        <v>77</v>
      </c>
      <c r="D46" s="220">
        <f>G25</f>
        <v>2065000</v>
      </c>
      <c r="E46" s="221"/>
      <c r="F46" s="222"/>
      <c r="G46" s="223"/>
      <c r="H46" s="16"/>
      <c r="I46" s="218"/>
      <c r="J46" s="219" t="s">
        <v>77</v>
      </c>
      <c r="K46" s="238">
        <f>G25</f>
        <v>2065000</v>
      </c>
      <c r="L46" s="239"/>
      <c r="M46" s="222"/>
      <c r="N46" s="223"/>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row>
    <row r="47" spans="1:106" ht="41.25" customHeight="1" thickTop="1" thickBot="1">
      <c r="B47" s="224" t="s">
        <v>85</v>
      </c>
      <c r="C47" s="225" t="s">
        <v>84</v>
      </c>
      <c r="D47" s="250">
        <f>D19*(1-Datos!C20)</f>
        <v>228706.89655172426</v>
      </c>
      <c r="E47" s="251">
        <f>D47/D48</f>
        <v>0.11075394506136768</v>
      </c>
      <c r="F47" s="226" t="s">
        <v>159</v>
      </c>
      <c r="G47" s="227"/>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row>
    <row r="48" spans="1:106" ht="75.75" customHeight="1">
      <c r="B48" s="206"/>
      <c r="C48" s="212" t="s">
        <v>83</v>
      </c>
      <c r="D48" s="213">
        <f>G25</f>
        <v>2065000</v>
      </c>
      <c r="E48" s="252"/>
      <c r="F48" s="202"/>
      <c r="G48" s="203"/>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row>
    <row r="49" spans="2:106" ht="30.75" customHeight="1">
      <c r="B49" s="16"/>
      <c r="C49" s="16"/>
      <c r="D49" s="16"/>
      <c r="E49" s="17"/>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row>
    <row r="50" spans="2:106" ht="30.75" customHeight="1">
      <c r="B50" s="16"/>
      <c r="C50" s="16"/>
      <c r="D50" s="16"/>
      <c r="E50" s="17"/>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row>
    <row r="51" spans="2:106" ht="27.75" customHeight="1">
      <c r="B51" s="16"/>
      <c r="C51" s="16"/>
      <c r="D51" s="16"/>
      <c r="E51" s="17"/>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row>
    <row r="52" spans="2:106" ht="30" customHeight="1">
      <c r="B52" s="16"/>
      <c r="C52" s="16"/>
      <c r="D52" s="16"/>
      <c r="E52" s="17"/>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row>
    <row r="53" spans="2:106" ht="37.5" customHeight="1">
      <c r="B53" s="16"/>
      <c r="C53" s="16"/>
      <c r="D53" s="16"/>
      <c r="E53" s="17"/>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row>
    <row r="54" spans="2:106" ht="28.5" customHeight="1">
      <c r="B54" s="16"/>
      <c r="C54" s="16"/>
      <c r="D54" s="16"/>
      <c r="E54" s="17"/>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row>
    <row r="55" spans="2:106" ht="36" customHeight="1">
      <c r="B55" s="16"/>
      <c r="C55" s="16"/>
      <c r="D55" s="16"/>
      <c r="E55" s="17"/>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row>
    <row r="56" spans="2:106">
      <c r="B56" s="16"/>
      <c r="C56" s="16"/>
      <c r="D56" s="16"/>
      <c r="E56" s="17"/>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row>
    <row r="57" spans="2:106">
      <c r="B57" s="16"/>
      <c r="C57" s="16"/>
      <c r="D57" s="16"/>
      <c r="E57" s="17"/>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row>
    <row r="58" spans="2:106">
      <c r="B58" s="16"/>
      <c r="C58" s="16"/>
      <c r="D58" s="16"/>
      <c r="E58" s="17"/>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row>
    <row r="59" spans="2:106" ht="42.75" customHeight="1">
      <c r="B59" s="16"/>
      <c r="C59" s="16"/>
      <c r="D59" s="16"/>
      <c r="E59" s="17"/>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row>
    <row r="60" spans="2:106">
      <c r="B60" s="16"/>
      <c r="C60" s="16"/>
      <c r="D60" s="16"/>
      <c r="E60" s="17"/>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row>
    <row r="61" spans="2:106">
      <c r="B61" s="16"/>
      <c r="C61" s="16"/>
      <c r="D61" s="16"/>
      <c r="E61" s="17"/>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row>
    <row r="62" spans="2:106">
      <c r="B62" s="16"/>
      <c r="C62" s="16"/>
      <c r="D62" s="16"/>
      <c r="E62" s="17"/>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row>
    <row r="63" spans="2:106">
      <c r="B63" s="16"/>
      <c r="C63" s="16"/>
      <c r="D63" s="16"/>
      <c r="E63" s="17"/>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row>
    <row r="64" spans="2:106">
      <c r="B64" s="16"/>
      <c r="C64" s="16"/>
      <c r="D64" s="16"/>
      <c r="E64" s="17"/>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row>
    <row r="65" spans="2:106">
      <c r="B65" s="16"/>
      <c r="C65" s="16"/>
      <c r="D65" s="16"/>
      <c r="E65" s="17"/>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row>
    <row r="66" spans="2:106">
      <c r="B66" s="16"/>
      <c r="C66" s="16"/>
      <c r="D66" s="16"/>
      <c r="E66" s="17"/>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row>
    <row r="67" spans="2:106">
      <c r="B67" s="16"/>
      <c r="C67" s="16"/>
      <c r="D67" s="16"/>
      <c r="E67" s="17"/>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row>
    <row r="68" spans="2:106">
      <c r="B68" s="16"/>
      <c r="C68" s="16"/>
      <c r="D68" s="16"/>
      <c r="E68" s="17"/>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row>
    <row r="69" spans="2:106">
      <c r="B69" s="16"/>
      <c r="C69" s="16"/>
      <c r="D69" s="16"/>
      <c r="E69" s="17"/>
      <c r="F69" s="16"/>
      <c r="G69" s="16"/>
      <c r="H69" s="16"/>
      <c r="I69" s="16"/>
      <c r="J69" s="16"/>
      <c r="K69" s="16"/>
      <c r="L69" s="16"/>
      <c r="M69" s="16"/>
      <c r="N69" s="16"/>
      <c r="O69" s="16"/>
      <c r="P69" s="16"/>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row>
    <row r="70" spans="2:106">
      <c r="B70" s="16"/>
      <c r="C70" s="16"/>
      <c r="D70" s="16"/>
      <c r="E70" s="17"/>
      <c r="F70" s="16"/>
      <c r="G70" s="16"/>
      <c r="H70" s="16"/>
      <c r="I70" s="8"/>
      <c r="J70" s="8"/>
      <c r="K70" s="8"/>
      <c r="L70" s="8"/>
      <c r="M70" s="8"/>
      <c r="N70" s="8"/>
      <c r="O70" s="16"/>
      <c r="P70" s="16"/>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row>
    <row r="71" spans="2:106">
      <c r="B71" s="8"/>
      <c r="C71" s="8"/>
      <c r="D71" s="8"/>
      <c r="E71" s="9"/>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row>
    <row r="72" spans="2:106">
      <c r="B72" s="8"/>
      <c r="C72" s="8"/>
      <c r="D72" s="8"/>
      <c r="E72" s="9"/>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row>
    <row r="73" spans="2:106">
      <c r="B73" s="8"/>
      <c r="C73" s="8"/>
      <c r="D73" s="8"/>
      <c r="E73" s="9"/>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row>
    <row r="74" spans="2:106">
      <c r="B74" s="8"/>
      <c r="C74" s="8"/>
      <c r="D74" s="8"/>
      <c r="E74" s="9"/>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row>
    <row r="75" spans="2:106">
      <c r="B75" s="8"/>
      <c r="C75" s="8"/>
      <c r="D75" s="8"/>
      <c r="E75" s="9"/>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row>
    <row r="76" spans="2:106">
      <c r="B76" s="8"/>
      <c r="C76" s="8"/>
      <c r="D76" s="8"/>
      <c r="E76" s="9"/>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row>
    <row r="77" spans="2:106">
      <c r="B77" s="8"/>
      <c r="C77" s="8"/>
      <c r="D77" s="8"/>
      <c r="E77" s="9"/>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row>
    <row r="78" spans="2:106">
      <c r="B78" s="8"/>
      <c r="C78" s="8"/>
      <c r="D78" s="8"/>
      <c r="E78" s="9"/>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row>
    <row r="79" spans="2:106">
      <c r="B79" s="8"/>
      <c r="C79" s="8"/>
      <c r="D79" s="8"/>
      <c r="E79" s="9"/>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row>
    <row r="80" spans="2:106">
      <c r="B80" s="8"/>
      <c r="C80" s="8"/>
      <c r="D80" s="8"/>
      <c r="E80" s="9"/>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row>
    <row r="81" spans="2:106">
      <c r="B81" s="8"/>
      <c r="C81" s="8"/>
      <c r="D81" s="8"/>
      <c r="E81" s="9"/>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row>
    <row r="82" spans="2:106">
      <c r="B82" s="8"/>
      <c r="C82" s="8"/>
      <c r="D82" s="8"/>
      <c r="E82" s="9"/>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row>
    <row r="83" spans="2:106">
      <c r="B83" s="8"/>
      <c r="C83" s="8"/>
      <c r="D83" s="8"/>
      <c r="E83" s="9"/>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row>
    <row r="84" spans="2:106">
      <c r="B84" s="8"/>
      <c r="C84" s="8"/>
      <c r="D84" s="8"/>
      <c r="E84" s="9"/>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row>
    <row r="85" spans="2:106">
      <c r="B85" s="8"/>
      <c r="C85" s="8"/>
      <c r="D85" s="8"/>
      <c r="E85" s="9"/>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row>
    <row r="86" spans="2:106">
      <c r="B86" s="8"/>
      <c r="C86" s="8"/>
      <c r="D86" s="8"/>
      <c r="E86" s="9"/>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row>
    <row r="87" spans="2:106">
      <c r="B87" s="8"/>
      <c r="C87" s="8"/>
      <c r="D87" s="8"/>
      <c r="E87" s="9"/>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row>
    <row r="88" spans="2:106">
      <c r="B88" s="8"/>
      <c r="C88" s="8"/>
      <c r="D88" s="8"/>
      <c r="E88" s="9"/>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row>
    <row r="89" spans="2:106">
      <c r="B89" s="8"/>
      <c r="C89" s="8"/>
      <c r="D89" s="8"/>
      <c r="E89" s="9"/>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row>
    <row r="90" spans="2:106">
      <c r="B90" s="8"/>
      <c r="C90" s="8"/>
      <c r="D90" s="8"/>
      <c r="E90" s="9"/>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row>
    <row r="91" spans="2:106">
      <c r="B91" s="8"/>
      <c r="C91" s="8"/>
      <c r="D91" s="8"/>
      <c r="E91" s="9"/>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row>
    <row r="92" spans="2:106">
      <c r="B92" s="8"/>
      <c r="C92" s="8"/>
      <c r="D92" s="8"/>
      <c r="E92" s="9"/>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row>
    <row r="93" spans="2:106">
      <c r="B93" s="8"/>
      <c r="C93" s="8"/>
      <c r="D93" s="8"/>
      <c r="E93" s="9"/>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row>
    <row r="94" spans="2:106">
      <c r="B94" s="8"/>
      <c r="C94" s="8"/>
      <c r="D94" s="8"/>
      <c r="E94" s="9"/>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row>
    <row r="95" spans="2:106">
      <c r="B95" s="8"/>
      <c r="C95" s="8"/>
      <c r="D95" s="8"/>
      <c r="E95" s="9"/>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row>
    <row r="96" spans="2:106">
      <c r="B96" s="8"/>
      <c r="C96" s="8"/>
      <c r="D96" s="8"/>
      <c r="E96" s="9"/>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row>
    <row r="97" spans="2:106">
      <c r="B97" s="8"/>
      <c r="C97" s="8"/>
      <c r="D97" s="8"/>
      <c r="E97" s="9"/>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row>
    <row r="98" spans="2:106">
      <c r="B98" s="8"/>
      <c r="C98" s="8"/>
      <c r="D98" s="8"/>
      <c r="E98" s="9"/>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row>
    <row r="99" spans="2:106">
      <c r="B99" s="8"/>
      <c r="C99" s="8"/>
      <c r="D99" s="8"/>
      <c r="E99" s="9"/>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row>
    <row r="100" spans="2:106">
      <c r="B100" s="8"/>
      <c r="C100" s="8"/>
      <c r="D100" s="8"/>
      <c r="E100" s="9"/>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row>
    <row r="101" spans="2:106">
      <c r="B101" s="8"/>
      <c r="C101" s="8"/>
      <c r="D101" s="8"/>
      <c r="E101" s="9"/>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row>
    <row r="102" spans="2:106">
      <c r="B102" s="8"/>
      <c r="C102" s="8"/>
      <c r="D102" s="8"/>
      <c r="E102" s="9"/>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row>
    <row r="103" spans="2:106">
      <c r="B103" s="8"/>
      <c r="C103" s="8"/>
      <c r="D103" s="8"/>
      <c r="E103" s="9"/>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row>
    <row r="104" spans="2:106">
      <c r="B104" s="8"/>
      <c r="C104" s="8"/>
      <c r="D104" s="8"/>
      <c r="E104" s="9"/>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row>
    <row r="105" spans="2:106">
      <c r="B105" s="8"/>
      <c r="C105" s="8"/>
      <c r="D105" s="8"/>
      <c r="E105" s="9"/>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row>
    <row r="106" spans="2:106">
      <c r="B106" s="8"/>
      <c r="C106" s="8"/>
      <c r="D106" s="8"/>
      <c r="E106" s="9"/>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row>
    <row r="107" spans="2:106">
      <c r="B107" s="8"/>
      <c r="C107" s="8"/>
      <c r="D107" s="8"/>
      <c r="E107" s="9"/>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row>
    <row r="108" spans="2:106">
      <c r="B108" s="8"/>
      <c r="C108" s="8"/>
      <c r="D108" s="8"/>
      <c r="E108" s="9"/>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row>
    <row r="109" spans="2:106">
      <c r="B109" s="8"/>
      <c r="C109" s="8"/>
      <c r="D109" s="8"/>
      <c r="E109" s="9"/>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row>
    <row r="110" spans="2:106">
      <c r="B110" s="8"/>
      <c r="C110" s="8"/>
      <c r="D110" s="8"/>
      <c r="E110" s="9"/>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row>
    <row r="111" spans="2:106">
      <c r="B111" s="8"/>
      <c r="C111" s="8"/>
      <c r="D111" s="8"/>
      <c r="E111" s="9"/>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row>
    <row r="112" spans="2:106">
      <c r="B112" s="8"/>
      <c r="C112" s="8"/>
      <c r="D112" s="8"/>
      <c r="E112" s="9"/>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row>
    <row r="113" spans="2:106">
      <c r="B113" s="8"/>
      <c r="C113" s="8"/>
      <c r="D113" s="8"/>
      <c r="E113" s="9"/>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row>
    <row r="114" spans="2:106">
      <c r="B114" s="8"/>
      <c r="C114" s="8"/>
      <c r="D114" s="8"/>
      <c r="E114" s="9"/>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row>
    <row r="115" spans="2:106">
      <c r="B115" s="8"/>
      <c r="C115" s="8"/>
      <c r="D115" s="8"/>
      <c r="E115" s="9"/>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row>
    <row r="116" spans="2:106">
      <c r="B116" s="8"/>
      <c r="C116" s="8"/>
      <c r="D116" s="8"/>
      <c r="E116" s="9"/>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row>
    <row r="117" spans="2:106">
      <c r="B117" s="8"/>
      <c r="C117" s="8"/>
      <c r="D117" s="8"/>
      <c r="E117" s="9"/>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row>
    <row r="118" spans="2:106">
      <c r="B118" s="8"/>
      <c r="C118" s="8"/>
      <c r="D118" s="8"/>
      <c r="E118" s="9"/>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row>
    <row r="119" spans="2:106">
      <c r="B119" s="8"/>
      <c r="C119" s="8"/>
      <c r="D119" s="8"/>
      <c r="E119" s="9"/>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row>
    <row r="120" spans="2:106">
      <c r="B120" s="8"/>
      <c r="C120" s="8"/>
      <c r="D120" s="8"/>
      <c r="E120" s="9"/>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row>
    <row r="121" spans="2:106">
      <c r="B121" s="8"/>
      <c r="C121" s="8"/>
      <c r="D121" s="8"/>
      <c r="E121" s="9"/>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row>
    <row r="122" spans="2:106">
      <c r="B122" s="8"/>
      <c r="C122" s="8"/>
      <c r="D122" s="8"/>
      <c r="E122" s="9"/>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row>
    <row r="123" spans="2:106">
      <c r="B123" s="8"/>
      <c r="C123" s="8"/>
      <c r="D123" s="8"/>
      <c r="E123" s="9"/>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row>
    <row r="124" spans="2:106">
      <c r="B124" s="8"/>
      <c r="C124" s="8"/>
      <c r="D124" s="8"/>
      <c r="E124" s="9"/>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row>
    <row r="125" spans="2:106">
      <c r="B125" s="8"/>
      <c r="C125" s="8"/>
      <c r="D125" s="8"/>
      <c r="E125" s="9"/>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row>
    <row r="126" spans="2:106">
      <c r="B126" s="8"/>
      <c r="C126" s="8"/>
      <c r="D126" s="8"/>
      <c r="E126" s="9"/>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row>
    <row r="127" spans="2:106">
      <c r="B127" s="8"/>
      <c r="C127" s="8"/>
      <c r="D127" s="8"/>
      <c r="E127" s="9"/>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row>
    <row r="128" spans="2:106">
      <c r="B128" s="8"/>
      <c r="C128" s="8"/>
      <c r="D128" s="8"/>
      <c r="E128" s="9"/>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c r="DA128" s="8"/>
      <c r="DB128" s="8"/>
    </row>
    <row r="129" spans="2:106">
      <c r="B129" s="8"/>
      <c r="C129" s="8"/>
      <c r="D129" s="8"/>
      <c r="E129" s="9"/>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row>
    <row r="130" spans="2:106">
      <c r="B130" s="8"/>
      <c r="C130" s="8"/>
      <c r="D130" s="8"/>
      <c r="E130" s="9"/>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row>
    <row r="131" spans="2:106">
      <c r="B131" s="8"/>
      <c r="C131" s="8"/>
      <c r="D131" s="8"/>
      <c r="E131" s="9"/>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row>
    <row r="132" spans="2:106">
      <c r="B132" s="8"/>
      <c r="C132" s="8"/>
      <c r="D132" s="8"/>
      <c r="E132" s="9"/>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row>
    <row r="133" spans="2:106">
      <c r="B133" s="8"/>
      <c r="C133" s="8"/>
      <c r="D133" s="8"/>
      <c r="E133" s="9"/>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row>
    <row r="134" spans="2:106">
      <c r="B134" s="8"/>
      <c r="C134" s="8"/>
      <c r="D134" s="8"/>
      <c r="E134" s="9"/>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row>
    <row r="135" spans="2:106">
      <c r="B135" s="8"/>
      <c r="C135" s="8"/>
      <c r="D135" s="8"/>
      <c r="E135" s="9"/>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row>
    <row r="136" spans="2:106">
      <c r="B136" s="8"/>
      <c r="C136" s="8"/>
      <c r="D136" s="8"/>
      <c r="E136" s="9"/>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row>
    <row r="137" spans="2:106">
      <c r="B137" s="8"/>
      <c r="C137" s="8"/>
      <c r="D137" s="8"/>
      <c r="E137" s="9"/>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row>
    <row r="138" spans="2:106">
      <c r="B138" s="8"/>
      <c r="C138" s="8"/>
      <c r="D138" s="8"/>
      <c r="E138" s="9"/>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row>
    <row r="139" spans="2:106">
      <c r="B139" s="8"/>
      <c r="C139" s="8"/>
      <c r="D139" s="8"/>
      <c r="E139" s="9"/>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c r="DA139" s="8"/>
      <c r="DB139" s="8"/>
    </row>
    <row r="140" spans="2:106">
      <c r="B140" s="8"/>
      <c r="C140" s="8"/>
      <c r="D140" s="8"/>
      <c r="E140" s="9"/>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row>
    <row r="141" spans="2:106">
      <c r="B141" s="8"/>
      <c r="C141" s="8"/>
      <c r="D141" s="8"/>
      <c r="E141" s="9"/>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8"/>
    </row>
    <row r="142" spans="2:106">
      <c r="B142" s="8"/>
      <c r="C142" s="8"/>
      <c r="D142" s="8"/>
      <c r="E142" s="9"/>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row>
    <row r="143" spans="2:106">
      <c r="B143" s="8"/>
      <c r="C143" s="8"/>
      <c r="D143" s="8"/>
      <c r="E143" s="9"/>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row>
    <row r="144" spans="2:106">
      <c r="B144" s="8"/>
      <c r="C144" s="8"/>
      <c r="D144" s="8"/>
      <c r="E144" s="9"/>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row>
    <row r="145" spans="2:106">
      <c r="B145" s="8"/>
      <c r="C145" s="8"/>
      <c r="D145" s="8"/>
      <c r="E145" s="9"/>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row>
    <row r="146" spans="2:106">
      <c r="B146" s="8"/>
      <c r="C146" s="8"/>
      <c r="D146" s="8"/>
      <c r="E146" s="9"/>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row>
    <row r="147" spans="2:106">
      <c r="B147" s="8"/>
      <c r="C147" s="8"/>
      <c r="D147" s="8"/>
      <c r="E147" s="9"/>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row>
    <row r="148" spans="2:106">
      <c r="B148" s="8"/>
      <c r="C148" s="8"/>
      <c r="D148" s="8"/>
      <c r="E148" s="9"/>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row>
    <row r="149" spans="2:106">
      <c r="B149" s="8"/>
      <c r="C149" s="8"/>
      <c r="D149" s="8"/>
      <c r="E149" s="9"/>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row>
    <row r="150" spans="2:106">
      <c r="B150" s="8"/>
      <c r="C150" s="8"/>
      <c r="D150" s="8"/>
      <c r="E150" s="9"/>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row>
    <row r="151" spans="2:106">
      <c r="B151" s="8"/>
      <c r="C151" s="8"/>
      <c r="D151" s="8"/>
      <c r="E151" s="9"/>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row>
    <row r="152" spans="2:106">
      <c r="B152" s="8"/>
      <c r="C152" s="8"/>
      <c r="D152" s="8"/>
      <c r="E152" s="9"/>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row>
    <row r="153" spans="2:106">
      <c r="B153" s="8"/>
      <c r="C153" s="8"/>
      <c r="D153" s="8"/>
      <c r="E153" s="9"/>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c r="CR153" s="8"/>
      <c r="CS153" s="8"/>
      <c r="CT153" s="8"/>
      <c r="CU153" s="8"/>
      <c r="CV153" s="8"/>
      <c r="CW153" s="8"/>
      <c r="CX153" s="8"/>
      <c r="CY153" s="8"/>
      <c r="CZ153" s="8"/>
      <c r="DA153" s="8"/>
      <c r="DB153" s="8"/>
    </row>
    <row r="154" spans="2:106">
      <c r="B154" s="8"/>
      <c r="C154" s="8"/>
      <c r="D154" s="8"/>
      <c r="E154" s="9"/>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row>
    <row r="155" spans="2:106">
      <c r="B155" s="8"/>
      <c r="C155" s="8"/>
      <c r="D155" s="8"/>
      <c r="E155" s="9"/>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row>
    <row r="156" spans="2:106">
      <c r="B156" s="8"/>
      <c r="C156" s="8"/>
      <c r="D156" s="8"/>
      <c r="E156" s="9"/>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row>
    <row r="157" spans="2:106">
      <c r="B157" s="8"/>
      <c r="C157" s="8"/>
      <c r="D157" s="8"/>
      <c r="E157" s="9"/>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row>
    <row r="158" spans="2:106">
      <c r="B158" s="8"/>
      <c r="C158" s="8"/>
      <c r="D158" s="8"/>
      <c r="E158" s="9"/>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c r="CR158" s="8"/>
      <c r="CS158" s="8"/>
      <c r="CT158" s="8"/>
      <c r="CU158" s="8"/>
      <c r="CV158" s="8"/>
      <c r="CW158" s="8"/>
      <c r="CX158" s="8"/>
      <c r="CY158" s="8"/>
      <c r="CZ158" s="8"/>
      <c r="DA158" s="8"/>
      <c r="DB158" s="8"/>
    </row>
    <row r="159" spans="2:106">
      <c r="B159" s="8"/>
      <c r="C159" s="8"/>
      <c r="D159" s="8"/>
      <c r="E159" s="9"/>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row>
    <row r="160" spans="2:106">
      <c r="B160" s="8"/>
      <c r="C160" s="8"/>
      <c r="D160" s="8"/>
      <c r="E160" s="9"/>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row>
    <row r="161" spans="2:106">
      <c r="B161" s="8"/>
      <c r="C161" s="8"/>
      <c r="D161" s="8"/>
      <c r="E161" s="9"/>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row>
    <row r="162" spans="2:106">
      <c r="B162" s="8"/>
      <c r="C162" s="8"/>
      <c r="D162" s="8"/>
      <c r="E162" s="9"/>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row>
    <row r="163" spans="2:106">
      <c r="B163" s="8"/>
      <c r="C163" s="8"/>
      <c r="D163" s="8"/>
      <c r="E163" s="9"/>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row>
    <row r="164" spans="2:106">
      <c r="B164" s="8"/>
      <c r="C164" s="8"/>
      <c r="D164" s="8"/>
      <c r="E164" s="9"/>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c r="CR164" s="8"/>
      <c r="CS164" s="8"/>
      <c r="CT164" s="8"/>
      <c r="CU164" s="8"/>
      <c r="CV164" s="8"/>
      <c r="CW164" s="8"/>
      <c r="CX164" s="8"/>
      <c r="CY164" s="8"/>
      <c r="CZ164" s="8"/>
      <c r="DA164" s="8"/>
      <c r="DB164" s="8"/>
    </row>
    <row r="165" spans="2:106">
      <c r="B165" s="8"/>
      <c r="C165" s="8"/>
      <c r="D165" s="8"/>
      <c r="E165" s="9"/>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row>
    <row r="166" spans="2:106">
      <c r="B166" s="8"/>
      <c r="C166" s="8"/>
      <c r="D166" s="8"/>
      <c r="E166" s="9"/>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row>
    <row r="167" spans="2:106">
      <c r="B167" s="8"/>
      <c r="C167" s="8"/>
      <c r="D167" s="8"/>
      <c r="E167" s="9"/>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row>
    <row r="168" spans="2:106">
      <c r="B168" s="8"/>
      <c r="C168" s="8"/>
      <c r="D168" s="8"/>
      <c r="E168" s="9"/>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row>
    <row r="169" spans="2:106">
      <c r="B169" s="8"/>
      <c r="C169" s="8"/>
      <c r="D169" s="8"/>
      <c r="E169" s="9"/>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row>
    <row r="170" spans="2:106">
      <c r="B170" s="8"/>
      <c r="C170" s="8"/>
      <c r="D170" s="8"/>
      <c r="E170" s="9"/>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row>
    <row r="171" spans="2:106">
      <c r="B171" s="8"/>
      <c r="C171" s="8"/>
      <c r="D171" s="8"/>
      <c r="E171" s="9"/>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c r="CL171" s="8"/>
      <c r="CM171" s="8"/>
      <c r="CN171" s="8"/>
      <c r="CO171" s="8"/>
      <c r="CP171" s="8"/>
      <c r="CQ171" s="8"/>
      <c r="CR171" s="8"/>
      <c r="CS171" s="8"/>
      <c r="CT171" s="8"/>
      <c r="CU171" s="8"/>
      <c r="CV171" s="8"/>
      <c r="CW171" s="8"/>
      <c r="CX171" s="8"/>
      <c r="CY171" s="8"/>
      <c r="CZ171" s="8"/>
      <c r="DA171" s="8"/>
      <c r="DB171" s="8"/>
    </row>
    <row r="172" spans="2:106">
      <c r="B172" s="8"/>
      <c r="C172" s="8"/>
      <c r="D172" s="8"/>
      <c r="E172" s="9"/>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c r="CE172" s="8"/>
      <c r="CF172" s="8"/>
      <c r="CG172" s="8"/>
      <c r="CH172" s="8"/>
      <c r="CI172" s="8"/>
      <c r="CJ172" s="8"/>
      <c r="CK172" s="8"/>
      <c r="CL172" s="8"/>
      <c r="CM172" s="8"/>
      <c r="CN172" s="8"/>
      <c r="CO172" s="8"/>
      <c r="CP172" s="8"/>
      <c r="CQ172" s="8"/>
      <c r="CR172" s="8"/>
      <c r="CS172" s="8"/>
      <c r="CT172" s="8"/>
      <c r="CU172" s="8"/>
      <c r="CV172" s="8"/>
      <c r="CW172" s="8"/>
      <c r="CX172" s="8"/>
      <c r="CY172" s="8"/>
      <c r="CZ172" s="8"/>
      <c r="DA172" s="8"/>
      <c r="DB172" s="8"/>
    </row>
    <row r="173" spans="2:106">
      <c r="B173" s="8"/>
      <c r="C173" s="8"/>
      <c r="D173" s="8"/>
      <c r="E173" s="9"/>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c r="CR173" s="8"/>
      <c r="CS173" s="8"/>
      <c r="CT173" s="8"/>
      <c r="CU173" s="8"/>
      <c r="CV173" s="8"/>
      <c r="CW173" s="8"/>
      <c r="CX173" s="8"/>
      <c r="CY173" s="8"/>
      <c r="CZ173" s="8"/>
      <c r="DA173" s="8"/>
      <c r="DB173" s="8"/>
    </row>
    <row r="174" spans="2:106">
      <c r="B174" s="8"/>
      <c r="C174" s="8"/>
      <c r="D174" s="8"/>
      <c r="E174" s="9"/>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row>
    <row r="175" spans="2:106">
      <c r="B175" s="8"/>
      <c r="C175" s="8"/>
      <c r="D175" s="8"/>
      <c r="E175" s="9"/>
      <c r="F175" s="8"/>
      <c r="G175" s="8"/>
      <c r="H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c r="CL175" s="8"/>
      <c r="CM175" s="8"/>
      <c r="CN175" s="8"/>
      <c r="CO175" s="8"/>
      <c r="CP175" s="8"/>
      <c r="CQ175" s="8"/>
      <c r="CR175" s="8"/>
      <c r="CS175" s="8"/>
      <c r="CT175" s="8"/>
      <c r="CU175" s="8"/>
      <c r="CV175" s="8"/>
      <c r="CW175" s="8"/>
      <c r="CX175" s="8"/>
      <c r="CY175" s="8"/>
      <c r="CZ175" s="8"/>
      <c r="DA175" s="8"/>
      <c r="DB175" s="8"/>
    </row>
    <row r="176" spans="2:106">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row>
  </sheetData>
  <mergeCells count="58">
    <mergeCell ref="B39:B40"/>
    <mergeCell ref="B41:B42"/>
    <mergeCell ref="F37:G38"/>
    <mergeCell ref="E39:E40"/>
    <mergeCell ref="M34:N34"/>
    <mergeCell ref="B45:B46"/>
    <mergeCell ref="B47:B48"/>
    <mergeCell ref="E45:E46"/>
    <mergeCell ref="E47:E48"/>
    <mergeCell ref="F45:G46"/>
    <mergeCell ref="E43:E44"/>
    <mergeCell ref="E37:E38"/>
    <mergeCell ref="F34:G34"/>
    <mergeCell ref="F35:G36"/>
    <mergeCell ref="B35:B36"/>
    <mergeCell ref="B37:B38"/>
    <mergeCell ref="B43:B44"/>
    <mergeCell ref="F39:G40"/>
    <mergeCell ref="F41:G42"/>
    <mergeCell ref="F43:G44"/>
    <mergeCell ref="E35:E36"/>
    <mergeCell ref="E41:E42"/>
    <mergeCell ref="F47:G48"/>
    <mergeCell ref="I35:I36"/>
    <mergeCell ref="M35:N36"/>
    <mergeCell ref="L35:L36"/>
    <mergeCell ref="I37:I38"/>
    <mergeCell ref="L37:L38"/>
    <mergeCell ref="M37:N38"/>
    <mergeCell ref="I39:I40"/>
    <mergeCell ref="L39:L40"/>
    <mergeCell ref="M39:N40"/>
    <mergeCell ref="I45:I46"/>
    <mergeCell ref="L45:L46"/>
    <mergeCell ref="M45:N46"/>
    <mergeCell ref="I41:I42"/>
    <mergeCell ref="L41:L42"/>
    <mergeCell ref="M41:N42"/>
    <mergeCell ref="I43:I44"/>
    <mergeCell ref="L43:L44"/>
    <mergeCell ref="M43:N44"/>
    <mergeCell ref="D23:D24"/>
    <mergeCell ref="B5:D5"/>
    <mergeCell ref="B6:D6"/>
    <mergeCell ref="B7:D7"/>
    <mergeCell ref="B8:D8"/>
    <mergeCell ref="F24:G24"/>
    <mergeCell ref="F28:G28"/>
    <mergeCell ref="F29:G29"/>
    <mergeCell ref="I29:J29"/>
    <mergeCell ref="F30:G30"/>
    <mergeCell ref="I30:J30"/>
    <mergeCell ref="F4:J4"/>
    <mergeCell ref="F5:J5"/>
    <mergeCell ref="F6:J6"/>
    <mergeCell ref="F7:J7"/>
    <mergeCell ref="F18:G18"/>
    <mergeCell ref="F8:J8"/>
  </mergeCell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W535"/>
  <sheetViews>
    <sheetView workbookViewId="0"/>
  </sheetViews>
  <sheetFormatPr baseColWidth="10" defaultRowHeight="15"/>
  <cols>
    <col min="5" max="5" width="18.28515625" bestFit="1" customWidth="1"/>
    <col min="6" max="6" width="11.42578125" customWidth="1"/>
    <col min="10" max="10" width="14.85546875" bestFit="1" customWidth="1"/>
    <col min="11" max="11" width="11.85546875" customWidth="1"/>
    <col min="15" max="15" width="9.42578125" bestFit="1" customWidth="1"/>
  </cols>
  <sheetData>
    <row r="1" spans="1:49">
      <c r="A1" s="6"/>
      <c r="B1" s="6"/>
      <c r="C1" s="6"/>
      <c r="D1" s="6"/>
      <c r="E1" s="6"/>
      <c r="F1" s="6"/>
      <c r="G1" s="6"/>
      <c r="H1" s="6"/>
      <c r="I1" s="6"/>
      <c r="J1" s="6"/>
      <c r="K1" s="6"/>
      <c r="L1" s="6"/>
      <c r="M1" s="6"/>
      <c r="N1" s="6"/>
      <c r="O1" s="6"/>
      <c r="P1" s="6"/>
      <c r="Q1" s="6"/>
      <c r="R1" s="6"/>
      <c r="S1" s="6"/>
      <c r="T1" s="6"/>
      <c r="U1" s="6"/>
      <c r="V1" s="6"/>
      <c r="W1" s="6"/>
      <c r="X1" s="6"/>
      <c r="Y1" s="6"/>
      <c r="Z1" s="6"/>
      <c r="AA1" s="6"/>
      <c r="AB1" s="6"/>
      <c r="AC1" s="1"/>
      <c r="AD1" s="1"/>
      <c r="AE1" s="1"/>
      <c r="AF1" s="1"/>
      <c r="AG1" s="1"/>
      <c r="AH1" s="1"/>
      <c r="AI1" s="1"/>
      <c r="AJ1" s="1"/>
      <c r="AK1" s="1"/>
      <c r="AL1" s="1"/>
      <c r="AM1" s="1"/>
      <c r="AN1" s="1"/>
      <c r="AO1" s="1"/>
      <c r="AP1" s="1"/>
      <c r="AQ1" s="1"/>
      <c r="AR1" s="1"/>
      <c r="AS1" s="1"/>
      <c r="AT1" s="1"/>
      <c r="AU1" s="1"/>
      <c r="AV1" s="1"/>
      <c r="AW1" s="1"/>
    </row>
    <row r="2" spans="1:49">
      <c r="A2" s="6"/>
      <c r="B2" s="6"/>
      <c r="C2" s="6"/>
      <c r="D2" s="6"/>
      <c r="E2" s="6"/>
      <c r="F2" s="6"/>
      <c r="G2" s="6"/>
      <c r="H2" s="6"/>
      <c r="I2" s="6"/>
      <c r="J2" s="6"/>
      <c r="K2" s="6"/>
      <c r="L2" s="6"/>
      <c r="M2" s="6"/>
      <c r="N2" s="6"/>
      <c r="O2" s="6"/>
      <c r="P2" s="6"/>
      <c r="Q2" s="6"/>
      <c r="R2" s="6"/>
      <c r="S2" s="6"/>
      <c r="T2" s="6"/>
      <c r="U2" s="6"/>
      <c r="V2" s="6"/>
      <c r="W2" s="6"/>
      <c r="X2" s="6"/>
      <c r="Y2" s="6"/>
      <c r="Z2" s="6"/>
      <c r="AA2" s="6"/>
      <c r="AB2" s="6"/>
      <c r="AC2" s="1"/>
      <c r="AD2" s="1"/>
      <c r="AE2" s="1"/>
      <c r="AF2" s="1"/>
      <c r="AG2" s="1"/>
      <c r="AH2" s="1"/>
      <c r="AI2" s="1"/>
      <c r="AJ2" s="1"/>
      <c r="AK2" s="1"/>
      <c r="AL2" s="1"/>
      <c r="AM2" s="1"/>
      <c r="AN2" s="1"/>
      <c r="AO2" s="1"/>
      <c r="AP2" s="1"/>
      <c r="AQ2" s="1"/>
      <c r="AR2" s="1"/>
      <c r="AS2" s="1"/>
      <c r="AT2" s="1"/>
      <c r="AU2" s="1"/>
      <c r="AV2" s="1"/>
      <c r="AW2" s="1"/>
    </row>
    <row r="3" spans="1:49" ht="15.75" thickBot="1">
      <c r="A3" s="6"/>
      <c r="B3" s="6"/>
      <c r="C3" s="6"/>
      <c r="D3" s="6"/>
      <c r="E3" s="6"/>
      <c r="F3" s="6"/>
      <c r="G3" s="6"/>
      <c r="H3" s="6"/>
      <c r="I3" s="6"/>
      <c r="J3" s="6"/>
      <c r="K3" s="6"/>
      <c r="L3" s="6"/>
      <c r="M3" s="6"/>
      <c r="N3" s="6"/>
      <c r="O3" s="6"/>
      <c r="P3" s="6"/>
      <c r="Q3" s="6"/>
      <c r="R3" s="6"/>
      <c r="S3" s="6"/>
      <c r="T3" s="6"/>
      <c r="U3" s="6"/>
      <c r="V3" s="6"/>
      <c r="W3" s="6"/>
      <c r="X3" s="6"/>
      <c r="Y3" s="6"/>
      <c r="Z3" s="6"/>
      <c r="AA3" s="6"/>
      <c r="AB3" s="6"/>
      <c r="AC3" s="1"/>
      <c r="AD3" s="1"/>
      <c r="AE3" s="1"/>
      <c r="AF3" s="1"/>
      <c r="AG3" s="1"/>
      <c r="AH3" s="1"/>
      <c r="AI3" s="1"/>
      <c r="AJ3" s="1"/>
      <c r="AK3" s="1"/>
      <c r="AL3" s="1"/>
      <c r="AM3" s="1"/>
      <c r="AN3" s="1"/>
      <c r="AO3" s="1"/>
      <c r="AP3" s="1"/>
      <c r="AQ3" s="1"/>
      <c r="AR3" s="1"/>
      <c r="AS3" s="1"/>
      <c r="AT3" s="1"/>
      <c r="AU3" s="1"/>
      <c r="AV3" s="1"/>
      <c r="AW3" s="1"/>
    </row>
    <row r="4" spans="1:49" ht="27.75" customHeight="1" thickTop="1" thickBot="1">
      <c r="A4" s="6"/>
      <c r="B4" s="253" t="s">
        <v>164</v>
      </c>
      <c r="C4" s="254"/>
      <c r="D4" s="254"/>
      <c r="E4" s="255"/>
      <c r="F4" s="6"/>
      <c r="G4" s="262" t="s">
        <v>150</v>
      </c>
      <c r="H4" s="263"/>
      <c r="I4" s="263"/>
      <c r="J4" s="264">
        <f>INTERESES</f>
        <v>10000</v>
      </c>
      <c r="K4" s="6"/>
      <c r="L4" s="273" t="s">
        <v>82</v>
      </c>
      <c r="M4" s="274"/>
      <c r="N4" s="274"/>
      <c r="O4" s="275">
        <f>Simulación!L35</f>
        <v>0.1116347569955818</v>
      </c>
      <c r="P4" s="6"/>
      <c r="Q4" s="6"/>
      <c r="R4" s="6"/>
      <c r="S4" s="6"/>
      <c r="T4" s="6"/>
      <c r="U4" s="6"/>
      <c r="V4" s="6"/>
      <c r="W4" s="6"/>
      <c r="X4" s="6"/>
      <c r="Y4" s="6"/>
      <c r="Z4" s="6"/>
      <c r="AA4" s="6"/>
      <c r="AB4" s="6"/>
      <c r="AC4" s="1"/>
      <c r="AD4" s="1"/>
      <c r="AE4" s="1"/>
      <c r="AF4" s="1"/>
      <c r="AG4" s="1"/>
      <c r="AH4" s="1"/>
      <c r="AI4" s="1"/>
      <c r="AJ4" s="1"/>
      <c r="AK4" s="1"/>
      <c r="AL4" s="1"/>
      <c r="AM4" s="1"/>
      <c r="AN4" s="1"/>
      <c r="AO4" s="1"/>
      <c r="AP4" s="1"/>
      <c r="AQ4" s="1"/>
      <c r="AR4" s="1"/>
      <c r="AS4" s="1"/>
      <c r="AT4" s="1"/>
      <c r="AU4" s="1"/>
      <c r="AV4" s="1"/>
      <c r="AW4" s="1"/>
    </row>
    <row r="5" spans="1:49" ht="24.75" customHeight="1" thickBot="1">
      <c r="A5" s="6"/>
      <c r="B5" s="256" t="s">
        <v>142</v>
      </c>
      <c r="C5" s="257"/>
      <c r="D5" s="257"/>
      <c r="E5" s="258">
        <f>Simulación!G17</f>
        <v>1080000</v>
      </c>
      <c r="F5" s="6"/>
      <c r="G5" s="256" t="s">
        <v>151</v>
      </c>
      <c r="H5" s="257"/>
      <c r="I5" s="257"/>
      <c r="J5" s="258">
        <f>U</f>
        <v>228706.89655172429</v>
      </c>
      <c r="K5" s="6"/>
      <c r="L5" s="265" t="s">
        <v>81</v>
      </c>
      <c r="M5" s="266"/>
      <c r="N5" s="266"/>
      <c r="O5" s="276">
        <f>Simulación!L37</f>
        <v>7.890122735242474E-3</v>
      </c>
      <c r="P5" s="6"/>
      <c r="Q5" s="6"/>
      <c r="R5" s="6"/>
      <c r="S5" s="6"/>
      <c r="T5" s="6"/>
      <c r="U5" s="6"/>
      <c r="V5" s="6"/>
      <c r="W5" s="6"/>
      <c r="X5" s="6"/>
      <c r="Y5" s="6"/>
      <c r="Z5" s="6"/>
      <c r="AA5" s="6"/>
      <c r="AB5" s="6"/>
      <c r="AC5" s="1"/>
      <c r="AD5" s="1"/>
      <c r="AE5" s="1"/>
      <c r="AF5" s="1"/>
      <c r="AG5" s="1"/>
      <c r="AH5" s="1"/>
      <c r="AI5" s="1"/>
      <c r="AJ5" s="1"/>
      <c r="AK5" s="1"/>
      <c r="AL5" s="1"/>
      <c r="AM5" s="1"/>
      <c r="AN5" s="1"/>
      <c r="AO5" s="1"/>
      <c r="AP5" s="1"/>
      <c r="AQ5" s="1"/>
      <c r="AR5" s="1"/>
      <c r="AS5" s="1"/>
      <c r="AT5" s="1"/>
      <c r="AU5" s="1"/>
      <c r="AV5" s="1"/>
      <c r="AW5" s="1"/>
    </row>
    <row r="6" spans="1:49" ht="29.25" customHeight="1" thickBot="1">
      <c r="A6" s="6"/>
      <c r="B6" s="256" t="s">
        <v>143</v>
      </c>
      <c r="C6" s="257"/>
      <c r="D6" s="257"/>
      <c r="E6" s="258">
        <f>Simulación!G21</f>
        <v>1000000</v>
      </c>
      <c r="F6" s="6"/>
      <c r="G6" s="265" t="s">
        <v>97</v>
      </c>
      <c r="H6" s="266"/>
      <c r="I6" s="266"/>
      <c r="J6" s="284">
        <f>Simulación!E35</f>
        <v>66.285714285714903</v>
      </c>
      <c r="K6" s="6"/>
      <c r="L6" s="265" t="s">
        <v>80</v>
      </c>
      <c r="M6" s="266"/>
      <c r="N6" s="266"/>
      <c r="O6" s="277">
        <f>Simulación!L39</f>
        <v>1.0079528718703976</v>
      </c>
      <c r="P6" s="6"/>
      <c r="Q6" s="6"/>
      <c r="R6" s="6"/>
      <c r="S6" s="6"/>
      <c r="T6" s="6"/>
      <c r="U6" s="6"/>
      <c r="V6" s="6"/>
      <c r="W6" s="6"/>
      <c r="X6" s="6"/>
      <c r="Y6" s="6"/>
      <c r="Z6" s="6"/>
      <c r="AA6" s="6"/>
      <c r="AB6" s="6"/>
      <c r="AC6" s="1"/>
      <c r="AD6" s="1"/>
      <c r="AE6" s="1"/>
      <c r="AF6" s="1"/>
      <c r="AG6" s="1"/>
      <c r="AH6" s="1"/>
      <c r="AI6" s="1"/>
      <c r="AJ6" s="1"/>
      <c r="AK6" s="1"/>
      <c r="AL6" s="1"/>
      <c r="AM6" s="1"/>
      <c r="AN6" s="1"/>
      <c r="AO6" s="1"/>
      <c r="AP6" s="1"/>
      <c r="AQ6" s="1"/>
      <c r="AR6" s="1"/>
      <c r="AS6" s="1"/>
      <c r="AT6" s="1"/>
      <c r="AU6" s="1"/>
      <c r="AV6" s="1"/>
      <c r="AW6" s="1"/>
    </row>
    <row r="7" spans="1:49" ht="33.75" customHeight="1" thickBot="1">
      <c r="A7" s="6"/>
      <c r="B7" s="256" t="s">
        <v>144</v>
      </c>
      <c r="C7" s="257"/>
      <c r="D7" s="257"/>
      <c r="E7" s="258">
        <f>Simulación!G25</f>
        <v>2065000</v>
      </c>
      <c r="F7" s="6"/>
      <c r="G7" s="265" t="s">
        <v>95</v>
      </c>
      <c r="H7" s="266"/>
      <c r="I7" s="266"/>
      <c r="J7" s="284">
        <f>Simulación!E37</f>
        <v>66.285714285714903</v>
      </c>
      <c r="K7" s="6"/>
      <c r="L7" s="265" t="s">
        <v>79</v>
      </c>
      <c r="M7" s="266"/>
      <c r="N7" s="266"/>
      <c r="O7" s="267">
        <f>Simulación!L41</f>
        <v>32.672413793103466</v>
      </c>
      <c r="P7" s="6"/>
      <c r="Q7" s="6"/>
      <c r="R7" s="6"/>
      <c r="S7" s="6"/>
      <c r="T7" s="6"/>
      <c r="U7" s="6"/>
      <c r="V7" s="6"/>
      <c r="W7" s="6"/>
      <c r="X7" s="6"/>
      <c r="Y7" s="6"/>
      <c r="Z7" s="6"/>
      <c r="AA7" s="6"/>
      <c r="AB7" s="6"/>
      <c r="AC7" s="1"/>
      <c r="AD7" s="1"/>
      <c r="AE7" s="1"/>
      <c r="AF7" s="1"/>
      <c r="AG7" s="1"/>
      <c r="AH7" s="1"/>
      <c r="AI7" s="1"/>
      <c r="AJ7" s="1"/>
      <c r="AK7" s="1"/>
      <c r="AL7" s="1"/>
      <c r="AM7" s="1"/>
      <c r="AN7" s="1"/>
      <c r="AO7" s="1"/>
      <c r="AP7" s="1"/>
      <c r="AQ7" s="1"/>
      <c r="AR7" s="1"/>
      <c r="AS7" s="1"/>
      <c r="AT7" s="1"/>
      <c r="AU7" s="1"/>
      <c r="AV7" s="1"/>
      <c r="AW7" s="1"/>
    </row>
    <row r="8" spans="1:49" ht="27.75" customHeight="1" thickBot="1">
      <c r="A8" s="6"/>
      <c r="B8" s="256" t="s">
        <v>145</v>
      </c>
      <c r="C8" s="257"/>
      <c r="D8" s="257"/>
      <c r="E8" s="258">
        <f>tblPasivoactual4[[#Totals],[  ]]</f>
        <v>16293.10344827571</v>
      </c>
      <c r="F8" s="6"/>
      <c r="G8" s="265" t="s">
        <v>92</v>
      </c>
      <c r="H8" s="266"/>
      <c r="I8" s="266"/>
      <c r="J8" s="267">
        <f>Simulación!E39</f>
        <v>72</v>
      </c>
      <c r="K8" s="6"/>
      <c r="L8" s="270" t="s">
        <v>76</v>
      </c>
      <c r="M8" s="271"/>
      <c r="N8" s="271"/>
      <c r="O8" s="278">
        <f>Simulación!L45</f>
        <v>0.1107539450613677</v>
      </c>
      <c r="P8" s="6"/>
      <c r="Q8" s="6"/>
      <c r="R8" s="6"/>
      <c r="S8" s="6"/>
      <c r="T8" s="6"/>
      <c r="U8" s="6"/>
      <c r="V8" s="6"/>
      <c r="W8" s="6"/>
      <c r="X8" s="6"/>
      <c r="Y8" s="6"/>
      <c r="Z8" s="6"/>
      <c r="AA8" s="6"/>
      <c r="AB8" s="6"/>
      <c r="AC8" s="1"/>
      <c r="AD8" s="1"/>
      <c r="AE8" s="1"/>
      <c r="AF8" s="1"/>
      <c r="AG8" s="1"/>
      <c r="AH8" s="1"/>
      <c r="AI8" s="1"/>
      <c r="AJ8" s="1"/>
      <c r="AK8" s="1"/>
      <c r="AL8" s="1"/>
      <c r="AM8" s="1"/>
      <c r="AN8" s="1"/>
      <c r="AO8" s="1"/>
      <c r="AP8" s="1"/>
      <c r="AQ8" s="1"/>
      <c r="AR8" s="1"/>
      <c r="AS8" s="1"/>
      <c r="AT8" s="1"/>
      <c r="AU8" s="1"/>
      <c r="AV8" s="1"/>
      <c r="AW8" s="1"/>
    </row>
    <row r="9" spans="1:49" ht="30" customHeight="1" thickBot="1">
      <c r="A9" s="6"/>
      <c r="B9" s="256" t="s">
        <v>146</v>
      </c>
      <c r="C9" s="257"/>
      <c r="D9" s="257"/>
      <c r="E9" s="258">
        <f>Simulación!J18</f>
        <v>16293.10344827571</v>
      </c>
      <c r="F9" s="6"/>
      <c r="G9" s="265" t="s">
        <v>90</v>
      </c>
      <c r="H9" s="266"/>
      <c r="I9" s="266"/>
      <c r="J9" s="268">
        <f>Simulación!E41</f>
        <v>216</v>
      </c>
      <c r="K9" s="6"/>
      <c r="L9" s="6"/>
      <c r="M9" s="6"/>
      <c r="N9" s="6"/>
      <c r="O9" s="6"/>
      <c r="P9" s="6"/>
      <c r="Q9" s="6"/>
      <c r="R9" s="6"/>
      <c r="S9" s="6"/>
      <c r="T9" s="6"/>
      <c r="U9" s="6"/>
      <c r="V9" s="6"/>
      <c r="W9" s="6"/>
      <c r="X9" s="6"/>
      <c r="Y9" s="6"/>
      <c r="Z9" s="6"/>
      <c r="AA9" s="6"/>
      <c r="AB9" s="6"/>
      <c r="AC9" s="1"/>
      <c r="AD9" s="1"/>
      <c r="AE9" s="1"/>
      <c r="AF9" s="1"/>
      <c r="AG9" s="1"/>
      <c r="AH9" s="1"/>
      <c r="AI9" s="1"/>
      <c r="AJ9" s="1"/>
      <c r="AK9" s="1"/>
      <c r="AL9" s="1"/>
      <c r="AM9" s="1"/>
      <c r="AN9" s="1"/>
      <c r="AO9" s="1"/>
      <c r="AP9" s="1"/>
      <c r="AQ9" s="1"/>
      <c r="AR9" s="1"/>
      <c r="AS9" s="1"/>
      <c r="AT9" s="1"/>
      <c r="AU9" s="1"/>
      <c r="AV9" s="1"/>
      <c r="AW9" s="1"/>
    </row>
    <row r="10" spans="1:49" ht="32.25" customHeight="1" thickBot="1">
      <c r="A10" s="6"/>
      <c r="B10" s="256" t="s">
        <v>147</v>
      </c>
      <c r="C10" s="257"/>
      <c r="D10" s="257"/>
      <c r="E10" s="258">
        <f>Simulación!J22</f>
        <v>1820000</v>
      </c>
      <c r="F10" s="6"/>
      <c r="G10" s="265" t="s">
        <v>88</v>
      </c>
      <c r="H10" s="266"/>
      <c r="I10" s="266"/>
      <c r="J10" s="267">
        <f>Simulación!E43</f>
        <v>1.8</v>
      </c>
      <c r="K10" s="6"/>
      <c r="L10" s="6"/>
      <c r="M10" s="6"/>
      <c r="N10" s="6"/>
      <c r="O10" s="6"/>
      <c r="P10" s="6"/>
      <c r="Q10" s="6"/>
      <c r="R10" s="6"/>
      <c r="S10" s="6"/>
      <c r="T10" s="6"/>
      <c r="U10" s="6"/>
      <c r="V10" s="6"/>
      <c r="W10" s="6"/>
      <c r="X10" s="6"/>
      <c r="Y10" s="6"/>
      <c r="Z10" s="6"/>
      <c r="AA10" s="6"/>
      <c r="AB10" s="6"/>
      <c r="AC10" s="1"/>
      <c r="AD10" s="1"/>
      <c r="AE10" s="1"/>
      <c r="AF10" s="1"/>
      <c r="AG10" s="1"/>
      <c r="AH10" s="1"/>
      <c r="AI10" s="1"/>
      <c r="AJ10" s="1"/>
      <c r="AK10" s="1"/>
      <c r="AL10" s="1"/>
      <c r="AM10" s="1"/>
      <c r="AN10" s="1"/>
      <c r="AO10" s="1"/>
      <c r="AP10" s="1"/>
      <c r="AQ10" s="1"/>
      <c r="AR10" s="1"/>
      <c r="AS10" s="1"/>
      <c r="AT10" s="1"/>
      <c r="AU10" s="1"/>
      <c r="AV10" s="1"/>
      <c r="AW10" s="1"/>
    </row>
    <row r="11" spans="1:49" ht="28.5" customHeight="1" thickBot="1">
      <c r="A11" s="6"/>
      <c r="B11" s="256" t="s">
        <v>148</v>
      </c>
      <c r="C11" s="257"/>
      <c r="D11" s="257"/>
      <c r="E11" s="258">
        <f>V</f>
        <v>1800000</v>
      </c>
      <c r="F11" s="6"/>
      <c r="G11" s="265" t="s">
        <v>110</v>
      </c>
      <c r="H11" s="266"/>
      <c r="I11" s="266"/>
      <c r="J11" s="269">
        <f>Simulación!E45</f>
        <v>0.87167070217917675</v>
      </c>
      <c r="K11" s="6"/>
      <c r="L11" s="6"/>
      <c r="M11" s="6"/>
      <c r="N11" s="6"/>
      <c r="O11" s="6"/>
      <c r="P11" s="6"/>
      <c r="Q11" s="6"/>
      <c r="R11" s="6"/>
      <c r="S11" s="6"/>
      <c r="T11" s="6"/>
      <c r="U11" s="6"/>
      <c r="V11" s="6"/>
      <c r="W11" s="6"/>
      <c r="X11" s="6"/>
      <c r="Y11" s="6"/>
      <c r="Z11" s="6"/>
      <c r="AA11" s="6"/>
      <c r="AB11" s="6"/>
      <c r="AC11" s="1"/>
      <c r="AD11" s="1"/>
      <c r="AE11" s="1"/>
      <c r="AF11" s="1"/>
      <c r="AG11" s="1"/>
      <c r="AH11" s="1"/>
      <c r="AI11" s="1"/>
      <c r="AJ11" s="1"/>
      <c r="AK11" s="1"/>
      <c r="AL11" s="1"/>
      <c r="AM11" s="1"/>
      <c r="AN11" s="1"/>
      <c r="AO11" s="1"/>
      <c r="AP11" s="1"/>
      <c r="AQ11" s="1"/>
      <c r="AR11" s="1"/>
      <c r="AS11" s="1"/>
      <c r="AT11" s="1"/>
      <c r="AU11" s="1"/>
      <c r="AV11" s="1"/>
      <c r="AW11" s="1"/>
    </row>
    <row r="12" spans="1:49" ht="32.25" customHeight="1" thickBot="1">
      <c r="A12" s="6"/>
      <c r="B12" s="259" t="s">
        <v>149</v>
      </c>
      <c r="C12" s="260"/>
      <c r="D12" s="260"/>
      <c r="E12" s="261">
        <f>Simulación!D17</f>
        <v>336724.13793103467</v>
      </c>
      <c r="F12" s="6"/>
      <c r="G12" s="270" t="s">
        <v>85</v>
      </c>
      <c r="H12" s="271"/>
      <c r="I12" s="271"/>
      <c r="J12" s="272">
        <f>Simulación!E47</f>
        <v>0.11075394506136768</v>
      </c>
      <c r="K12" s="6"/>
      <c r="L12" s="6"/>
      <c r="M12" s="6"/>
      <c r="N12" s="6"/>
      <c r="O12" s="6"/>
      <c r="P12" s="6"/>
      <c r="Q12" s="6"/>
      <c r="R12" s="6"/>
      <c r="S12" s="6"/>
      <c r="T12" s="6"/>
      <c r="U12" s="6"/>
      <c r="V12" s="6"/>
      <c r="W12" s="6"/>
      <c r="X12" s="6"/>
      <c r="Y12" s="6"/>
      <c r="Z12" s="6"/>
      <c r="AA12" s="6"/>
      <c r="AB12" s="6"/>
      <c r="AC12" s="1"/>
      <c r="AD12" s="1"/>
      <c r="AE12" s="1"/>
      <c r="AF12" s="1"/>
      <c r="AG12" s="1"/>
      <c r="AH12" s="1"/>
      <c r="AI12" s="1"/>
      <c r="AJ12" s="1"/>
      <c r="AK12" s="1"/>
      <c r="AL12" s="1"/>
      <c r="AM12" s="1"/>
      <c r="AN12" s="1"/>
      <c r="AO12" s="1"/>
      <c r="AP12" s="1"/>
      <c r="AQ12" s="1"/>
      <c r="AR12" s="1"/>
      <c r="AS12" s="1"/>
      <c r="AT12" s="1"/>
      <c r="AU12" s="1"/>
      <c r="AV12" s="1"/>
      <c r="AW12" s="1"/>
    </row>
    <row r="13" spans="1:49" ht="15.75" thickTop="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1"/>
      <c r="AD13" s="1"/>
      <c r="AE13" s="1"/>
      <c r="AF13" s="1"/>
      <c r="AG13" s="1"/>
      <c r="AH13" s="1"/>
      <c r="AI13" s="1"/>
      <c r="AJ13" s="1"/>
      <c r="AK13" s="1"/>
      <c r="AL13" s="1"/>
      <c r="AM13" s="1"/>
      <c r="AN13" s="1"/>
      <c r="AO13" s="1"/>
      <c r="AP13" s="1"/>
      <c r="AQ13" s="1"/>
      <c r="AR13" s="1"/>
      <c r="AS13" s="1"/>
      <c r="AT13" s="1"/>
      <c r="AU13" s="1"/>
      <c r="AV13" s="1"/>
      <c r="AW13" s="1"/>
    </row>
    <row r="14" spans="1:49">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1"/>
      <c r="AD14" s="1"/>
      <c r="AE14" s="1"/>
      <c r="AF14" s="1"/>
      <c r="AG14" s="1"/>
      <c r="AH14" s="1"/>
      <c r="AI14" s="1"/>
      <c r="AJ14" s="1"/>
      <c r="AK14" s="1"/>
      <c r="AL14" s="1"/>
      <c r="AM14" s="1"/>
      <c r="AN14" s="1"/>
      <c r="AO14" s="1"/>
      <c r="AP14" s="1"/>
      <c r="AQ14" s="1"/>
      <c r="AR14" s="1"/>
      <c r="AS14" s="1"/>
      <c r="AT14" s="1"/>
      <c r="AU14" s="1"/>
      <c r="AV14" s="1"/>
      <c r="AW14" s="1"/>
    </row>
    <row r="15" spans="1:49" ht="15"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1"/>
      <c r="AD15" s="1"/>
      <c r="AE15" s="1"/>
      <c r="AF15" s="1"/>
      <c r="AG15" s="1"/>
      <c r="AH15" s="1"/>
      <c r="AI15" s="1"/>
      <c r="AJ15" s="1"/>
      <c r="AK15" s="1"/>
      <c r="AL15" s="1"/>
      <c r="AM15" s="1"/>
      <c r="AN15" s="1"/>
      <c r="AO15" s="1"/>
      <c r="AP15" s="1"/>
      <c r="AQ15" s="1"/>
      <c r="AR15" s="1"/>
      <c r="AS15" s="1"/>
      <c r="AT15" s="1"/>
      <c r="AU15" s="1"/>
      <c r="AV15" s="1"/>
      <c r="AW15" s="1"/>
    </row>
    <row r="16" spans="1:49" ht="15"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1"/>
      <c r="AD16" s="1"/>
      <c r="AE16" s="1"/>
      <c r="AF16" s="1"/>
      <c r="AG16" s="1"/>
      <c r="AH16" s="1"/>
      <c r="AI16" s="1"/>
      <c r="AJ16" s="1"/>
      <c r="AK16" s="1"/>
      <c r="AL16" s="1"/>
      <c r="AM16" s="1"/>
      <c r="AN16" s="1"/>
      <c r="AO16" s="1"/>
      <c r="AP16" s="1"/>
      <c r="AQ16" s="1"/>
      <c r="AR16" s="1"/>
      <c r="AS16" s="1"/>
      <c r="AT16" s="1"/>
      <c r="AU16" s="1"/>
      <c r="AV16" s="1"/>
      <c r="AW16" s="1"/>
    </row>
    <row r="17" spans="1:49" ht="1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1"/>
      <c r="AD17" s="1"/>
      <c r="AE17" s="1"/>
      <c r="AF17" s="1"/>
      <c r="AG17" s="1"/>
      <c r="AH17" s="1"/>
      <c r="AI17" s="1"/>
      <c r="AJ17" s="1"/>
      <c r="AK17" s="1"/>
      <c r="AL17" s="1"/>
      <c r="AM17" s="1"/>
      <c r="AN17" s="1"/>
      <c r="AO17" s="1"/>
      <c r="AP17" s="1"/>
      <c r="AQ17" s="1"/>
      <c r="AR17" s="1"/>
      <c r="AS17" s="1"/>
      <c r="AT17" s="1"/>
      <c r="AU17" s="1"/>
      <c r="AV17" s="1"/>
      <c r="AW17" s="1"/>
    </row>
    <row r="18" spans="1:49" ht="15"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1"/>
      <c r="AD18" s="1"/>
      <c r="AE18" s="1"/>
      <c r="AF18" s="1"/>
      <c r="AG18" s="1"/>
      <c r="AH18" s="1"/>
      <c r="AI18" s="1"/>
      <c r="AJ18" s="1"/>
      <c r="AK18" s="1"/>
      <c r="AL18" s="1"/>
      <c r="AM18" s="1"/>
      <c r="AN18" s="1"/>
      <c r="AO18" s="1"/>
      <c r="AP18" s="1"/>
      <c r="AQ18" s="1"/>
      <c r="AR18" s="1"/>
      <c r="AS18" s="1"/>
      <c r="AT18" s="1"/>
      <c r="AU18" s="1"/>
      <c r="AV18" s="1"/>
      <c r="AW18" s="1"/>
    </row>
    <row r="19" spans="1:49" ht="1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1"/>
      <c r="AD19" s="1"/>
      <c r="AE19" s="1"/>
      <c r="AF19" s="1"/>
      <c r="AG19" s="1"/>
      <c r="AH19" s="1"/>
      <c r="AI19" s="1"/>
      <c r="AJ19" s="1"/>
      <c r="AK19" s="1"/>
      <c r="AL19" s="1"/>
      <c r="AM19" s="1"/>
      <c r="AN19" s="1"/>
      <c r="AO19" s="1"/>
      <c r="AP19" s="1"/>
      <c r="AQ19" s="1"/>
      <c r="AR19" s="1"/>
      <c r="AS19" s="1"/>
      <c r="AT19" s="1"/>
      <c r="AU19" s="1"/>
      <c r="AV19" s="1"/>
      <c r="AW19" s="1"/>
    </row>
    <row r="20" spans="1:49" ht="1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1"/>
      <c r="AD20" s="1"/>
      <c r="AE20" s="1"/>
      <c r="AF20" s="1"/>
      <c r="AG20" s="1"/>
      <c r="AH20" s="1"/>
      <c r="AI20" s="1"/>
      <c r="AJ20" s="1"/>
      <c r="AK20" s="1"/>
      <c r="AL20" s="1"/>
      <c r="AM20" s="1"/>
      <c r="AN20" s="1"/>
      <c r="AO20" s="1"/>
      <c r="AP20" s="1"/>
      <c r="AQ20" s="1"/>
      <c r="AR20" s="1"/>
      <c r="AS20" s="1"/>
      <c r="AT20" s="1"/>
      <c r="AU20" s="1"/>
      <c r="AV20" s="1"/>
      <c r="AW20" s="1"/>
    </row>
    <row r="21" spans="1:49" ht="1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1"/>
      <c r="AD21" s="1"/>
      <c r="AE21" s="1"/>
      <c r="AF21" s="1"/>
      <c r="AG21" s="1"/>
      <c r="AH21" s="1"/>
      <c r="AI21" s="1"/>
      <c r="AJ21" s="1"/>
      <c r="AK21" s="1"/>
      <c r="AL21" s="1"/>
      <c r="AM21" s="1"/>
      <c r="AN21" s="1"/>
      <c r="AO21" s="1"/>
      <c r="AP21" s="1"/>
      <c r="AQ21" s="1"/>
      <c r="AR21" s="1"/>
      <c r="AS21" s="1"/>
      <c r="AT21" s="1"/>
      <c r="AU21" s="1"/>
      <c r="AV21" s="1"/>
      <c r="AW21" s="1"/>
    </row>
    <row r="22" spans="1:49" ht="1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1"/>
      <c r="AD22" s="1"/>
      <c r="AE22" s="1"/>
      <c r="AF22" s="1"/>
      <c r="AG22" s="1"/>
      <c r="AH22" s="1"/>
      <c r="AI22" s="1"/>
      <c r="AJ22" s="1"/>
      <c r="AK22" s="1"/>
      <c r="AL22" s="1"/>
      <c r="AM22" s="1"/>
      <c r="AN22" s="1"/>
      <c r="AO22" s="1"/>
      <c r="AP22" s="1"/>
      <c r="AQ22" s="1"/>
      <c r="AR22" s="1"/>
      <c r="AS22" s="1"/>
      <c r="AT22" s="1"/>
      <c r="AU22" s="1"/>
      <c r="AV22" s="1"/>
      <c r="AW22" s="1"/>
    </row>
    <row r="23" spans="1:49" ht="1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1"/>
      <c r="AD23" s="1"/>
      <c r="AE23" s="1"/>
      <c r="AF23" s="1"/>
      <c r="AG23" s="1"/>
      <c r="AH23" s="1"/>
      <c r="AI23" s="1"/>
      <c r="AJ23" s="1"/>
      <c r="AK23" s="1"/>
      <c r="AL23" s="1"/>
      <c r="AM23" s="1"/>
      <c r="AN23" s="1"/>
      <c r="AO23" s="1"/>
      <c r="AP23" s="1"/>
      <c r="AQ23" s="1"/>
      <c r="AR23" s="1"/>
      <c r="AS23" s="1"/>
      <c r="AT23" s="1"/>
      <c r="AU23" s="1"/>
      <c r="AV23" s="1"/>
      <c r="AW23" s="1"/>
    </row>
    <row r="24" spans="1:49" ht="1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1"/>
      <c r="AD24" s="1"/>
      <c r="AE24" s="1"/>
      <c r="AF24" s="1"/>
      <c r="AG24" s="1"/>
      <c r="AH24" s="1"/>
      <c r="AI24" s="1"/>
      <c r="AJ24" s="1"/>
      <c r="AK24" s="1"/>
      <c r="AL24" s="1"/>
      <c r="AM24" s="1"/>
      <c r="AN24" s="1"/>
      <c r="AO24" s="1"/>
      <c r="AP24" s="1"/>
      <c r="AQ24" s="1"/>
      <c r="AR24" s="1"/>
      <c r="AS24" s="1"/>
      <c r="AT24" s="1"/>
      <c r="AU24" s="1"/>
      <c r="AV24" s="1"/>
      <c r="AW24" s="1"/>
    </row>
    <row r="25" spans="1:49" ht="1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1"/>
      <c r="AD25" s="1"/>
      <c r="AE25" s="1"/>
      <c r="AF25" s="1"/>
      <c r="AG25" s="1"/>
      <c r="AH25" s="1"/>
      <c r="AI25" s="1"/>
      <c r="AJ25" s="1"/>
      <c r="AK25" s="1"/>
      <c r="AL25" s="1"/>
      <c r="AM25" s="1"/>
      <c r="AN25" s="1"/>
      <c r="AO25" s="1"/>
      <c r="AP25" s="1"/>
      <c r="AQ25" s="1"/>
      <c r="AR25" s="1"/>
      <c r="AS25" s="1"/>
      <c r="AT25" s="1"/>
      <c r="AU25" s="1"/>
      <c r="AV25" s="1"/>
      <c r="AW25" s="1"/>
    </row>
    <row r="26" spans="1:49" ht="1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1"/>
      <c r="AD26" s="1"/>
      <c r="AE26" s="1"/>
      <c r="AF26" s="1"/>
      <c r="AG26" s="1"/>
      <c r="AH26" s="1"/>
      <c r="AI26" s="1"/>
      <c r="AJ26" s="1"/>
      <c r="AK26" s="1"/>
      <c r="AL26" s="1"/>
      <c r="AM26" s="1"/>
      <c r="AN26" s="1"/>
      <c r="AO26" s="1"/>
      <c r="AP26" s="1"/>
      <c r="AQ26" s="1"/>
      <c r="AR26" s="1"/>
      <c r="AS26" s="1"/>
      <c r="AT26" s="1"/>
      <c r="AU26" s="1"/>
      <c r="AV26" s="1"/>
      <c r="AW26" s="1"/>
    </row>
    <row r="27" spans="1:49">
      <c r="A27" s="6"/>
      <c r="B27" s="7"/>
      <c r="C27" s="6"/>
      <c r="D27" s="6"/>
      <c r="E27" s="6"/>
      <c r="F27" s="6"/>
      <c r="G27" s="6"/>
      <c r="H27" s="6"/>
      <c r="I27" s="6"/>
      <c r="J27" s="6"/>
      <c r="K27" s="6"/>
      <c r="L27" s="6"/>
      <c r="M27" s="6"/>
      <c r="N27" s="6"/>
      <c r="O27" s="6"/>
      <c r="P27" s="6"/>
      <c r="Q27" s="6"/>
      <c r="R27" s="6"/>
      <c r="S27" s="6"/>
      <c r="T27" s="6"/>
      <c r="U27" s="6"/>
      <c r="V27" s="6"/>
      <c r="W27" s="6"/>
      <c r="X27" s="6"/>
      <c r="Y27" s="6"/>
      <c r="Z27" s="6"/>
      <c r="AA27" s="6"/>
      <c r="AB27" s="6"/>
      <c r="AC27" s="1"/>
      <c r="AD27" s="1"/>
      <c r="AE27" s="1"/>
      <c r="AF27" s="1"/>
      <c r="AG27" s="1"/>
      <c r="AH27" s="1"/>
      <c r="AI27" s="1"/>
      <c r="AJ27" s="1"/>
      <c r="AK27" s="1"/>
      <c r="AL27" s="1"/>
      <c r="AM27" s="1"/>
      <c r="AN27" s="1"/>
      <c r="AO27" s="1"/>
      <c r="AP27" s="1"/>
      <c r="AQ27" s="1"/>
      <c r="AR27" s="1"/>
      <c r="AS27" s="1"/>
      <c r="AT27" s="1"/>
      <c r="AU27" s="1"/>
      <c r="AV27" s="1"/>
      <c r="AW27" s="1"/>
    </row>
    <row r="28" spans="1:49">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1"/>
      <c r="AD28" s="1"/>
      <c r="AE28" s="1"/>
      <c r="AF28" s="1"/>
      <c r="AG28" s="1"/>
      <c r="AH28" s="1"/>
      <c r="AI28" s="1"/>
      <c r="AJ28" s="1"/>
      <c r="AK28" s="1"/>
      <c r="AL28" s="1"/>
      <c r="AM28" s="1"/>
      <c r="AN28" s="1"/>
      <c r="AO28" s="1"/>
      <c r="AP28" s="1"/>
      <c r="AQ28" s="1"/>
      <c r="AR28" s="1"/>
      <c r="AS28" s="1"/>
      <c r="AT28" s="1"/>
      <c r="AU28" s="1"/>
      <c r="AV28" s="1"/>
      <c r="AW28" s="1"/>
    </row>
    <row r="29" spans="1:49">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1"/>
      <c r="AD29" s="1"/>
      <c r="AE29" s="1"/>
      <c r="AF29" s="1"/>
      <c r="AG29" s="1"/>
      <c r="AH29" s="1"/>
      <c r="AI29" s="1"/>
      <c r="AJ29" s="1"/>
      <c r="AK29" s="1"/>
      <c r="AL29" s="1"/>
      <c r="AM29" s="1"/>
      <c r="AN29" s="1"/>
      <c r="AO29" s="1"/>
      <c r="AP29" s="1"/>
      <c r="AQ29" s="1"/>
      <c r="AR29" s="1"/>
      <c r="AS29" s="1"/>
      <c r="AT29" s="1"/>
      <c r="AU29" s="1"/>
      <c r="AV29" s="1"/>
      <c r="AW29" s="1"/>
    </row>
    <row r="30" spans="1:49">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1"/>
      <c r="AD30" s="1"/>
      <c r="AE30" s="1"/>
      <c r="AF30" s="1"/>
      <c r="AG30" s="1"/>
      <c r="AH30" s="1"/>
      <c r="AI30" s="1"/>
      <c r="AJ30" s="1"/>
      <c r="AK30" s="1"/>
      <c r="AL30" s="1"/>
      <c r="AM30" s="1"/>
      <c r="AN30" s="1"/>
      <c r="AO30" s="1"/>
      <c r="AP30" s="1"/>
      <c r="AQ30" s="1"/>
      <c r="AR30" s="1"/>
      <c r="AS30" s="1"/>
      <c r="AT30" s="1"/>
      <c r="AU30" s="1"/>
      <c r="AV30" s="1"/>
      <c r="AW30" s="1"/>
    </row>
    <row r="31" spans="1:49">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1"/>
      <c r="AD31" s="1"/>
      <c r="AE31" s="1"/>
      <c r="AF31" s="1"/>
      <c r="AG31" s="1"/>
      <c r="AH31" s="1"/>
      <c r="AI31" s="1"/>
      <c r="AJ31" s="1"/>
      <c r="AK31" s="1"/>
      <c r="AL31" s="1"/>
      <c r="AM31" s="1"/>
      <c r="AN31" s="1"/>
      <c r="AO31" s="1"/>
      <c r="AP31" s="1"/>
      <c r="AQ31" s="1"/>
      <c r="AR31" s="1"/>
      <c r="AS31" s="1"/>
      <c r="AT31" s="1"/>
      <c r="AU31" s="1"/>
      <c r="AV31" s="1"/>
      <c r="AW31" s="1"/>
    </row>
    <row r="32" spans="1:49">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1"/>
      <c r="AD32" s="1"/>
      <c r="AE32" s="1"/>
      <c r="AF32" s="1"/>
      <c r="AG32" s="1"/>
      <c r="AH32" s="1"/>
      <c r="AI32" s="1"/>
      <c r="AJ32" s="1"/>
      <c r="AK32" s="1"/>
      <c r="AL32" s="1"/>
      <c r="AM32" s="1"/>
      <c r="AN32" s="1"/>
      <c r="AO32" s="1"/>
      <c r="AP32" s="1"/>
      <c r="AQ32" s="1"/>
      <c r="AR32" s="1"/>
      <c r="AS32" s="1"/>
      <c r="AT32" s="1"/>
      <c r="AU32" s="1"/>
      <c r="AV32" s="1"/>
      <c r="AW32" s="1"/>
    </row>
    <row r="33" spans="1:49">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1"/>
      <c r="AD33" s="1"/>
      <c r="AE33" s="1"/>
      <c r="AF33" s="1"/>
      <c r="AG33" s="1"/>
      <c r="AH33" s="1"/>
      <c r="AI33" s="1"/>
      <c r="AJ33" s="1"/>
      <c r="AK33" s="1"/>
      <c r="AL33" s="1"/>
      <c r="AM33" s="1"/>
      <c r="AN33" s="1"/>
      <c r="AO33" s="1"/>
      <c r="AP33" s="1"/>
      <c r="AQ33" s="1"/>
      <c r="AR33" s="1"/>
      <c r="AS33" s="1"/>
      <c r="AT33" s="1"/>
      <c r="AU33" s="1"/>
      <c r="AV33" s="1"/>
      <c r="AW33" s="1"/>
    </row>
    <row r="34" spans="1:49">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
      <c r="AD34" s="1"/>
      <c r="AE34" s="1"/>
      <c r="AF34" s="1"/>
      <c r="AG34" s="1"/>
      <c r="AH34" s="1"/>
      <c r="AI34" s="1"/>
      <c r="AJ34" s="1"/>
      <c r="AK34" s="1"/>
      <c r="AL34" s="1"/>
      <c r="AM34" s="1"/>
      <c r="AN34" s="1"/>
      <c r="AO34" s="1"/>
      <c r="AP34" s="1"/>
      <c r="AQ34" s="1"/>
      <c r="AR34" s="1"/>
      <c r="AS34" s="1"/>
      <c r="AT34" s="1"/>
      <c r="AU34" s="1"/>
      <c r="AV34" s="1"/>
      <c r="AW34" s="1"/>
    </row>
    <row r="35" spans="1:49">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
      <c r="AD35" s="1"/>
      <c r="AE35" s="1"/>
      <c r="AF35" s="1"/>
      <c r="AG35" s="1"/>
      <c r="AH35" s="1"/>
      <c r="AI35" s="1"/>
      <c r="AJ35" s="1"/>
      <c r="AK35" s="1"/>
      <c r="AL35" s="1"/>
      <c r="AM35" s="1"/>
      <c r="AN35" s="1"/>
      <c r="AO35" s="1"/>
      <c r="AP35" s="1"/>
      <c r="AQ35" s="1"/>
      <c r="AR35" s="1"/>
      <c r="AS35" s="1"/>
      <c r="AT35" s="1"/>
      <c r="AU35" s="1"/>
      <c r="AV35" s="1"/>
      <c r="AW35" s="1"/>
    </row>
    <row r="36" spans="1:49">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
      <c r="AD36" s="1"/>
      <c r="AE36" s="1"/>
      <c r="AF36" s="1"/>
      <c r="AG36" s="1"/>
      <c r="AH36" s="1"/>
      <c r="AI36" s="1"/>
      <c r="AJ36" s="1"/>
      <c r="AK36" s="1"/>
      <c r="AL36" s="1"/>
      <c r="AM36" s="1"/>
      <c r="AN36" s="1"/>
      <c r="AO36" s="1"/>
      <c r="AP36" s="1"/>
      <c r="AQ36" s="1"/>
      <c r="AR36" s="1"/>
      <c r="AS36" s="1"/>
      <c r="AT36" s="1"/>
      <c r="AU36" s="1"/>
      <c r="AV36" s="1"/>
      <c r="AW36" s="1"/>
    </row>
    <row r="37" spans="1:49">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
      <c r="AD37" s="1"/>
      <c r="AE37" s="1"/>
      <c r="AF37" s="1"/>
      <c r="AG37" s="1"/>
      <c r="AH37" s="1"/>
      <c r="AI37" s="1"/>
      <c r="AJ37" s="1"/>
      <c r="AK37" s="1"/>
      <c r="AL37" s="1"/>
      <c r="AM37" s="1"/>
      <c r="AN37" s="1"/>
      <c r="AO37" s="1"/>
      <c r="AP37" s="1"/>
      <c r="AQ37" s="1"/>
      <c r="AR37" s="1"/>
      <c r="AS37" s="1"/>
      <c r="AT37" s="1"/>
      <c r="AU37" s="1"/>
      <c r="AV37" s="1"/>
      <c r="AW37" s="1"/>
    </row>
    <row r="38" spans="1:49">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
      <c r="AD38" s="1"/>
      <c r="AE38" s="1"/>
      <c r="AF38" s="1"/>
      <c r="AG38" s="1"/>
      <c r="AH38" s="1"/>
      <c r="AI38" s="1"/>
      <c r="AJ38" s="1"/>
      <c r="AK38" s="1"/>
      <c r="AL38" s="1"/>
      <c r="AM38" s="1"/>
      <c r="AN38" s="1"/>
      <c r="AO38" s="1"/>
      <c r="AP38" s="1"/>
      <c r="AQ38" s="1"/>
      <c r="AR38" s="1"/>
      <c r="AS38" s="1"/>
      <c r="AT38" s="1"/>
      <c r="AU38" s="1"/>
      <c r="AV38" s="1"/>
      <c r="AW38" s="1"/>
    </row>
    <row r="39" spans="1:4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1"/>
      <c r="AD39" s="1"/>
      <c r="AE39" s="1"/>
      <c r="AF39" s="1"/>
      <c r="AG39" s="1"/>
      <c r="AH39" s="1"/>
      <c r="AI39" s="1"/>
      <c r="AJ39" s="1"/>
      <c r="AK39" s="1"/>
      <c r="AL39" s="1"/>
      <c r="AM39" s="1"/>
      <c r="AN39" s="1"/>
      <c r="AO39" s="1"/>
      <c r="AP39" s="1"/>
      <c r="AQ39" s="1"/>
      <c r="AR39" s="1"/>
      <c r="AS39" s="1"/>
      <c r="AT39" s="1"/>
      <c r="AU39" s="1"/>
      <c r="AV39" s="1"/>
      <c r="AW39" s="1"/>
    </row>
    <row r="40" spans="1:49">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1"/>
      <c r="AD40" s="1"/>
      <c r="AE40" s="1"/>
      <c r="AF40" s="1"/>
      <c r="AG40" s="1"/>
      <c r="AH40" s="1"/>
      <c r="AI40" s="1"/>
      <c r="AJ40" s="1"/>
      <c r="AK40" s="1"/>
      <c r="AL40" s="1"/>
      <c r="AM40" s="1"/>
      <c r="AN40" s="1"/>
      <c r="AO40" s="1"/>
      <c r="AP40" s="1"/>
      <c r="AQ40" s="1"/>
      <c r="AR40" s="1"/>
      <c r="AS40" s="1"/>
      <c r="AT40" s="1"/>
      <c r="AU40" s="1"/>
      <c r="AV40" s="1"/>
      <c r="AW40" s="1"/>
    </row>
    <row r="41" spans="1:49">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1"/>
      <c r="AD41" s="1"/>
      <c r="AE41" s="1"/>
      <c r="AF41" s="1"/>
      <c r="AG41" s="1"/>
      <c r="AH41" s="1"/>
      <c r="AI41" s="1"/>
      <c r="AJ41" s="1"/>
      <c r="AK41" s="1"/>
      <c r="AL41" s="1"/>
      <c r="AM41" s="1"/>
      <c r="AN41" s="1"/>
      <c r="AO41" s="1"/>
      <c r="AP41" s="1"/>
      <c r="AQ41" s="1"/>
      <c r="AR41" s="1"/>
      <c r="AS41" s="1"/>
      <c r="AT41" s="1"/>
      <c r="AU41" s="1"/>
      <c r="AV41" s="1"/>
      <c r="AW41" s="1"/>
    </row>
    <row r="42" spans="1:49">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1"/>
      <c r="AD42" s="1"/>
      <c r="AE42" s="1"/>
      <c r="AF42" s="1"/>
      <c r="AG42" s="1"/>
      <c r="AH42" s="1"/>
      <c r="AI42" s="1"/>
      <c r="AJ42" s="1"/>
      <c r="AK42" s="1"/>
      <c r="AL42" s="1"/>
      <c r="AM42" s="1"/>
      <c r="AN42" s="1"/>
      <c r="AO42" s="1"/>
      <c r="AP42" s="1"/>
      <c r="AQ42" s="1"/>
      <c r="AR42" s="1"/>
      <c r="AS42" s="1"/>
      <c r="AT42" s="1"/>
      <c r="AU42" s="1"/>
      <c r="AV42" s="1"/>
      <c r="AW42" s="1"/>
    </row>
    <row r="43" spans="1:49">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1"/>
      <c r="AD43" s="1"/>
      <c r="AE43" s="1"/>
      <c r="AF43" s="1"/>
      <c r="AG43" s="1"/>
      <c r="AH43" s="1"/>
      <c r="AI43" s="1"/>
      <c r="AJ43" s="1"/>
      <c r="AK43" s="1"/>
      <c r="AL43" s="1"/>
      <c r="AM43" s="1"/>
      <c r="AN43" s="1"/>
      <c r="AO43" s="1"/>
      <c r="AP43" s="1"/>
      <c r="AQ43" s="1"/>
      <c r="AR43" s="1"/>
      <c r="AS43" s="1"/>
      <c r="AT43" s="1"/>
      <c r="AU43" s="1"/>
      <c r="AV43" s="1"/>
      <c r="AW43" s="1"/>
    </row>
    <row r="44" spans="1:49">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1"/>
      <c r="AD44" s="1"/>
      <c r="AE44" s="1"/>
      <c r="AF44" s="1"/>
      <c r="AG44" s="1"/>
      <c r="AH44" s="1"/>
      <c r="AI44" s="1"/>
      <c r="AJ44" s="1"/>
      <c r="AK44" s="1"/>
      <c r="AL44" s="1"/>
      <c r="AM44" s="1"/>
      <c r="AN44" s="1"/>
      <c r="AO44" s="1"/>
      <c r="AP44" s="1"/>
      <c r="AQ44" s="1"/>
      <c r="AR44" s="1"/>
      <c r="AS44" s="1"/>
      <c r="AT44" s="1"/>
      <c r="AU44" s="1"/>
      <c r="AV44" s="1"/>
      <c r="AW44" s="1"/>
    </row>
    <row r="45" spans="1:49">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1"/>
      <c r="AD45" s="1"/>
      <c r="AE45" s="1"/>
      <c r="AF45" s="1"/>
      <c r="AG45" s="1"/>
      <c r="AH45" s="1"/>
      <c r="AI45" s="1"/>
      <c r="AJ45" s="1"/>
      <c r="AK45" s="1"/>
      <c r="AL45" s="1"/>
      <c r="AM45" s="1"/>
      <c r="AN45" s="1"/>
      <c r="AO45" s="1"/>
      <c r="AP45" s="1"/>
      <c r="AQ45" s="1"/>
      <c r="AR45" s="1"/>
      <c r="AS45" s="1"/>
      <c r="AT45" s="1"/>
      <c r="AU45" s="1"/>
      <c r="AV45" s="1"/>
      <c r="AW45" s="1"/>
    </row>
    <row r="46" spans="1:49">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1"/>
      <c r="AD46" s="1"/>
      <c r="AE46" s="1"/>
      <c r="AF46" s="1"/>
      <c r="AG46" s="1"/>
      <c r="AH46" s="1"/>
      <c r="AI46" s="1"/>
      <c r="AJ46" s="1"/>
      <c r="AK46" s="1"/>
      <c r="AL46" s="1"/>
      <c r="AM46" s="1"/>
      <c r="AN46" s="1"/>
      <c r="AO46" s="1"/>
      <c r="AP46" s="1"/>
      <c r="AQ46" s="1"/>
      <c r="AR46" s="1"/>
      <c r="AS46" s="1"/>
      <c r="AT46" s="1"/>
      <c r="AU46" s="1"/>
      <c r="AV46" s="1"/>
      <c r="AW46" s="1"/>
    </row>
    <row r="47" spans="1:49">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1"/>
      <c r="AD47" s="1"/>
      <c r="AE47" s="1"/>
      <c r="AF47" s="1"/>
      <c r="AG47" s="1"/>
      <c r="AH47" s="1"/>
      <c r="AI47" s="1"/>
      <c r="AJ47" s="1"/>
      <c r="AK47" s="1"/>
      <c r="AL47" s="1"/>
      <c r="AM47" s="1"/>
      <c r="AN47" s="1"/>
      <c r="AO47" s="1"/>
      <c r="AP47" s="1"/>
      <c r="AQ47" s="1"/>
      <c r="AR47" s="1"/>
      <c r="AS47" s="1"/>
      <c r="AT47" s="1"/>
      <c r="AU47" s="1"/>
      <c r="AV47" s="1"/>
      <c r="AW47" s="1"/>
    </row>
    <row r="48" spans="1:49">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1"/>
      <c r="AD48" s="1"/>
      <c r="AE48" s="1"/>
      <c r="AF48" s="1"/>
      <c r="AG48" s="1"/>
      <c r="AH48" s="1"/>
      <c r="AI48" s="1"/>
      <c r="AJ48" s="1"/>
      <c r="AK48" s="1"/>
      <c r="AL48" s="1"/>
      <c r="AM48" s="1"/>
      <c r="AN48" s="1"/>
      <c r="AO48" s="1"/>
      <c r="AP48" s="1"/>
      <c r="AQ48" s="1"/>
      <c r="AR48" s="1"/>
      <c r="AS48" s="1"/>
      <c r="AT48" s="1"/>
      <c r="AU48" s="1"/>
      <c r="AV48" s="1"/>
      <c r="AW48" s="1"/>
    </row>
    <row r="49" spans="1: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1"/>
      <c r="AD49" s="1"/>
      <c r="AE49" s="1"/>
      <c r="AF49" s="1"/>
      <c r="AG49" s="1"/>
      <c r="AH49" s="1"/>
      <c r="AI49" s="1"/>
      <c r="AJ49" s="1"/>
      <c r="AK49" s="1"/>
      <c r="AL49" s="1"/>
      <c r="AM49" s="1"/>
      <c r="AN49" s="1"/>
      <c r="AO49" s="1"/>
      <c r="AP49" s="1"/>
      <c r="AQ49" s="1"/>
      <c r="AR49" s="1"/>
      <c r="AS49" s="1"/>
      <c r="AT49" s="1"/>
      <c r="AU49" s="1"/>
      <c r="AV49" s="1"/>
      <c r="AW49" s="1"/>
    </row>
    <row r="50" spans="1:49">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1"/>
      <c r="AD50" s="1"/>
      <c r="AE50" s="1"/>
      <c r="AF50" s="1"/>
      <c r="AG50" s="1"/>
      <c r="AH50" s="1"/>
      <c r="AI50" s="1"/>
      <c r="AJ50" s="1"/>
      <c r="AK50" s="1"/>
      <c r="AL50" s="1"/>
      <c r="AM50" s="1"/>
      <c r="AN50" s="1"/>
      <c r="AO50" s="1"/>
      <c r="AP50" s="1"/>
      <c r="AQ50" s="1"/>
      <c r="AR50" s="1"/>
      <c r="AS50" s="1"/>
      <c r="AT50" s="1"/>
      <c r="AU50" s="1"/>
      <c r="AV50" s="1"/>
      <c r="AW50" s="1"/>
    </row>
    <row r="51" spans="1:49">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1"/>
      <c r="AD51" s="1"/>
      <c r="AE51" s="1"/>
      <c r="AF51" s="1"/>
      <c r="AG51" s="1"/>
      <c r="AH51" s="1"/>
      <c r="AI51" s="1"/>
      <c r="AJ51" s="1"/>
      <c r="AK51" s="1"/>
      <c r="AL51" s="1"/>
      <c r="AM51" s="1"/>
      <c r="AN51" s="1"/>
      <c r="AO51" s="1"/>
      <c r="AP51" s="1"/>
      <c r="AQ51" s="1"/>
      <c r="AR51" s="1"/>
      <c r="AS51" s="1"/>
      <c r="AT51" s="1"/>
      <c r="AU51" s="1"/>
      <c r="AV51" s="1"/>
      <c r="AW51" s="1"/>
    </row>
    <row r="52" spans="1:49">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1"/>
      <c r="AD52" s="1"/>
      <c r="AE52" s="1"/>
      <c r="AF52" s="1"/>
      <c r="AG52" s="1"/>
      <c r="AH52" s="1"/>
      <c r="AI52" s="1"/>
      <c r="AJ52" s="1"/>
      <c r="AK52" s="1"/>
      <c r="AL52" s="1"/>
      <c r="AM52" s="1"/>
      <c r="AN52" s="1"/>
      <c r="AO52" s="1"/>
      <c r="AP52" s="1"/>
      <c r="AQ52" s="1"/>
      <c r="AR52" s="1"/>
      <c r="AS52" s="1"/>
      <c r="AT52" s="1"/>
      <c r="AU52" s="1"/>
      <c r="AV52" s="1"/>
      <c r="AW52" s="1"/>
    </row>
    <row r="53" spans="1:49">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1"/>
      <c r="AD53" s="1"/>
      <c r="AE53" s="1"/>
      <c r="AF53" s="1"/>
      <c r="AG53" s="1"/>
      <c r="AH53" s="1"/>
      <c r="AI53" s="1"/>
      <c r="AJ53" s="1"/>
      <c r="AK53" s="1"/>
      <c r="AL53" s="1"/>
      <c r="AM53" s="1"/>
      <c r="AN53" s="1"/>
      <c r="AO53" s="1"/>
      <c r="AP53" s="1"/>
      <c r="AQ53" s="1"/>
      <c r="AR53" s="1"/>
      <c r="AS53" s="1"/>
      <c r="AT53" s="1"/>
      <c r="AU53" s="1"/>
      <c r="AV53" s="1"/>
      <c r="AW53" s="1"/>
    </row>
    <row r="54" spans="1:49">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1"/>
      <c r="AD54" s="1"/>
      <c r="AE54" s="1"/>
      <c r="AF54" s="1"/>
      <c r="AG54" s="1"/>
      <c r="AH54" s="1"/>
      <c r="AI54" s="1"/>
      <c r="AJ54" s="1"/>
      <c r="AK54" s="1"/>
      <c r="AL54" s="1"/>
      <c r="AM54" s="1"/>
      <c r="AN54" s="1"/>
      <c r="AO54" s="1"/>
      <c r="AP54" s="1"/>
      <c r="AQ54" s="1"/>
      <c r="AR54" s="1"/>
      <c r="AS54" s="1"/>
      <c r="AT54" s="1"/>
      <c r="AU54" s="1"/>
      <c r="AV54" s="1"/>
      <c r="AW54" s="1"/>
    </row>
    <row r="55" spans="1:49">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1"/>
      <c r="AD55" s="1"/>
      <c r="AE55" s="1"/>
      <c r="AF55" s="1"/>
      <c r="AG55" s="1"/>
      <c r="AH55" s="1"/>
      <c r="AI55" s="1"/>
      <c r="AJ55" s="1"/>
      <c r="AK55" s="1"/>
      <c r="AL55" s="1"/>
      <c r="AM55" s="1"/>
      <c r="AN55" s="1"/>
      <c r="AO55" s="1"/>
      <c r="AP55" s="1"/>
      <c r="AQ55" s="1"/>
      <c r="AR55" s="1"/>
      <c r="AS55" s="1"/>
      <c r="AT55" s="1"/>
      <c r="AU55" s="1"/>
      <c r="AV55" s="1"/>
      <c r="AW55" s="1"/>
    </row>
    <row r="56" spans="1:49">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1"/>
      <c r="AD56" s="1"/>
      <c r="AE56" s="1"/>
      <c r="AF56" s="1"/>
      <c r="AG56" s="1"/>
      <c r="AH56" s="1"/>
      <c r="AI56" s="1"/>
      <c r="AJ56" s="1"/>
      <c r="AK56" s="1"/>
      <c r="AL56" s="1"/>
      <c r="AM56" s="1"/>
      <c r="AN56" s="1"/>
      <c r="AO56" s="1"/>
      <c r="AP56" s="1"/>
      <c r="AQ56" s="1"/>
      <c r="AR56" s="1"/>
      <c r="AS56" s="1"/>
      <c r="AT56" s="1"/>
      <c r="AU56" s="1"/>
      <c r="AV56" s="1"/>
      <c r="AW56" s="1"/>
    </row>
    <row r="57" spans="1:49">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1"/>
      <c r="AD57" s="1"/>
      <c r="AE57" s="1"/>
      <c r="AF57" s="1"/>
      <c r="AG57" s="1"/>
      <c r="AH57" s="1"/>
      <c r="AI57" s="1"/>
      <c r="AJ57" s="1"/>
      <c r="AK57" s="1"/>
      <c r="AL57" s="1"/>
      <c r="AM57" s="1"/>
      <c r="AN57" s="1"/>
      <c r="AO57" s="1"/>
      <c r="AP57" s="1"/>
      <c r="AQ57" s="1"/>
      <c r="AR57" s="1"/>
      <c r="AS57" s="1"/>
      <c r="AT57" s="1"/>
      <c r="AU57" s="1"/>
      <c r="AV57" s="1"/>
      <c r="AW57" s="1"/>
    </row>
    <row r="58" spans="1:49">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1"/>
      <c r="AD58" s="1"/>
      <c r="AE58" s="1"/>
      <c r="AF58" s="1"/>
      <c r="AG58" s="1"/>
      <c r="AH58" s="1"/>
      <c r="AI58" s="1"/>
      <c r="AJ58" s="1"/>
      <c r="AK58" s="1"/>
      <c r="AL58" s="1"/>
      <c r="AM58" s="1"/>
      <c r="AN58" s="1"/>
      <c r="AO58" s="1"/>
      <c r="AP58" s="1"/>
      <c r="AQ58" s="1"/>
      <c r="AR58" s="1"/>
      <c r="AS58" s="1"/>
      <c r="AT58" s="1"/>
      <c r="AU58" s="1"/>
      <c r="AV58" s="1"/>
      <c r="AW58" s="1"/>
    </row>
    <row r="59" spans="1:4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1"/>
      <c r="AD59" s="1"/>
      <c r="AE59" s="1"/>
      <c r="AF59" s="1"/>
      <c r="AG59" s="1"/>
      <c r="AH59" s="1"/>
      <c r="AI59" s="1"/>
      <c r="AJ59" s="1"/>
      <c r="AK59" s="1"/>
      <c r="AL59" s="1"/>
      <c r="AM59" s="1"/>
      <c r="AN59" s="1"/>
      <c r="AO59" s="1"/>
      <c r="AP59" s="1"/>
      <c r="AQ59" s="1"/>
      <c r="AR59" s="1"/>
      <c r="AS59" s="1"/>
      <c r="AT59" s="1"/>
      <c r="AU59" s="1"/>
      <c r="AV59" s="1"/>
      <c r="AW59" s="1"/>
    </row>
    <row r="60" spans="1:49">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1"/>
      <c r="AD60" s="1"/>
      <c r="AE60" s="1"/>
      <c r="AF60" s="1"/>
      <c r="AG60" s="1"/>
      <c r="AH60" s="1"/>
      <c r="AI60" s="1"/>
      <c r="AJ60" s="1"/>
      <c r="AK60" s="1"/>
      <c r="AL60" s="1"/>
      <c r="AM60" s="1"/>
      <c r="AN60" s="1"/>
      <c r="AO60" s="1"/>
      <c r="AP60" s="1"/>
      <c r="AQ60" s="1"/>
      <c r="AR60" s="1"/>
      <c r="AS60" s="1"/>
      <c r="AT60" s="1"/>
      <c r="AU60" s="1"/>
      <c r="AV60" s="1"/>
      <c r="AW60" s="1"/>
    </row>
    <row r="61" spans="1:49">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row>
    <row r="62" spans="1:49">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row>
    <row r="63" spans="1:49">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row>
    <row r="64" spans="1:49">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row>
    <row r="65" spans="1:49">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row>
    <row r="66" spans="1:49">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row>
    <row r="67" spans="1:49">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row>
    <row r="68" spans="1:49">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row>
    <row r="69" spans="1:4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row>
    <row r="70" spans="1:49">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row>
    <row r="71" spans="1:49">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row>
    <row r="72" spans="1:49">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row>
    <row r="73" spans="1:49">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row>
    <row r="74" spans="1:49">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row>
    <row r="75" spans="1:49">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row>
    <row r="76" spans="1:49">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row>
    <row r="77" spans="1:49">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row>
    <row r="78" spans="1:49">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row>
    <row r="79" spans="1:4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row>
    <row r="80" spans="1:49">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row>
    <row r="81" spans="1:49">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row>
    <row r="82" spans="1:49">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row>
    <row r="83" spans="1:49">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row>
    <row r="84" spans="1:49">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row>
    <row r="85" spans="1:49">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row>
    <row r="86" spans="1:49">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row>
    <row r="87" spans="1:49">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row>
    <row r="88" spans="1:49">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row>
    <row r="89" spans="1:4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row>
    <row r="90" spans="1:49">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row>
    <row r="91" spans="1:49">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row>
    <row r="92" spans="1:49">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row>
    <row r="93" spans="1:49">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row>
    <row r="94" spans="1:49">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row>
    <row r="95" spans="1:49">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row>
    <row r="96" spans="1:49">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row>
    <row r="97" spans="1:49">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row>
    <row r="98" spans="1:49">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row>
    <row r="99" spans="1:4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row>
    <row r="100" spans="1:49">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row>
    <row r="101" spans="1:49">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row>
    <row r="102" spans="1:49">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row>
    <row r="103" spans="1:49">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row>
    <row r="104" spans="1:49">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row>
    <row r="105" spans="1:49">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row>
    <row r="106" spans="1:49">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row>
    <row r="107" spans="1:49">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row>
    <row r="108" spans="1:49">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row>
    <row r="109" spans="1:4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row>
    <row r="110" spans="1:49">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row>
    <row r="111" spans="1:49">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row>
    <row r="112" spans="1:49">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row>
    <row r="113" spans="1:49">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row>
    <row r="114" spans="1:49">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row>
    <row r="115" spans="1:49">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row>
    <row r="116" spans="1:49">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row>
    <row r="117" spans="1:49">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row>
    <row r="118" spans="1:49">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row>
    <row r="119" spans="1:4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row>
    <row r="120" spans="1:49">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row>
    <row r="121" spans="1:49">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row>
    <row r="122" spans="1:49">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row>
    <row r="123" spans="1:49">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row>
    <row r="124" spans="1:49">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row>
    <row r="125" spans="1:49">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row>
    <row r="126" spans="1:49">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row>
    <row r="127" spans="1:49">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row>
    <row r="128" spans="1:49">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row>
    <row r="129" spans="1:4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row>
    <row r="130" spans="1:49">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row>
    <row r="131" spans="1:49">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row>
    <row r="132" spans="1:49">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row>
    <row r="133" spans="1:49">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row>
    <row r="134" spans="1:49">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row>
    <row r="135" spans="1:49">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row>
    <row r="136" spans="1:49">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row>
    <row r="137" spans="1:49">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row>
    <row r="138" spans="1:49">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row>
    <row r="139" spans="1:4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row>
    <row r="140" spans="1:49">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row>
    <row r="141" spans="1:49">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row>
    <row r="142" spans="1:49">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row>
    <row r="143" spans="1:49">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row>
    <row r="144" spans="1:49">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row>
    <row r="145" spans="1:49">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row>
    <row r="146" spans="1:49">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row>
    <row r="147" spans="1:49">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row>
    <row r="148" spans="1:49">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row>
    <row r="149" spans="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row>
    <row r="150" spans="1:49">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row>
    <row r="151" spans="1:49">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row>
    <row r="152" spans="1:49">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row>
    <row r="153" spans="1:49">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row>
    <row r="154" spans="1:49">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row>
    <row r="155" spans="1:49">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row>
    <row r="156" spans="1:49">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row>
    <row r="157" spans="1:49">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row>
    <row r="158" spans="1:49">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row>
    <row r="159" spans="1:4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row>
    <row r="160" spans="1:49">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row>
    <row r="161" spans="1:49">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row>
    <row r="162" spans="1:49">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row>
    <row r="163" spans="1:49">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row>
    <row r="164" spans="1:49">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row>
    <row r="165" spans="1:49">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row>
    <row r="166" spans="1:49">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row>
    <row r="167" spans="1:49">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row>
    <row r="168" spans="1:49">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row>
    <row r="169" spans="1:4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row>
    <row r="170" spans="1:49">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row>
    <row r="171" spans="1:49">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row>
    <row r="172" spans="1:49">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row>
    <row r="173" spans="1:49">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row>
    <row r="174" spans="1:49">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row>
    <row r="175" spans="1:49">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row>
    <row r="176" spans="1:49">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row>
    <row r="177" spans="1:49">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row>
    <row r="178" spans="1:49">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row>
    <row r="179" spans="1:4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row>
    <row r="180" spans="1:49">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row>
    <row r="181" spans="1:49">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row>
    <row r="182" spans="1:49">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row>
    <row r="183" spans="1:49">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row>
    <row r="184" spans="1:49">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row>
    <row r="185" spans="1:49">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row>
    <row r="186" spans="1:49">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row>
    <row r="187" spans="1:49">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row>
    <row r="188" spans="1:49">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row>
    <row r="189" spans="1:4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row>
    <row r="190" spans="1:49">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row>
    <row r="191" spans="1:49">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row>
    <row r="192" spans="1:49">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row>
    <row r="193" spans="1:49">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row>
    <row r="194" spans="1:49">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row>
    <row r="195" spans="1:49">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row>
    <row r="196" spans="1:49">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row>
    <row r="197" spans="1:49">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row>
    <row r="198" spans="1:49">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row>
    <row r="199" spans="1:4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row>
    <row r="200" spans="1:49">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row>
    <row r="201" spans="1:49">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row>
    <row r="202" spans="1:49">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row>
    <row r="203" spans="1:49">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row>
    <row r="204" spans="1:49">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row>
    <row r="205" spans="1:49">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row>
    <row r="206" spans="1:49">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row>
    <row r="207" spans="1:49">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row>
    <row r="208" spans="1:49">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row>
    <row r="209" spans="1:4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row>
    <row r="210" spans="1:49">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row>
    <row r="211" spans="1:49">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row>
    <row r="212" spans="1:49">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row>
    <row r="213" spans="1:49">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row>
    <row r="214" spans="1:49">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row>
    <row r="215" spans="1:49">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row>
    <row r="216" spans="1:49">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row>
    <row r="217" spans="1:49">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row>
    <row r="218" spans="1:49">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row>
    <row r="219" spans="1:4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row>
    <row r="220" spans="1:49">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row>
    <row r="221" spans="1:49">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row>
    <row r="222" spans="1:49">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row>
    <row r="223" spans="1:49">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row>
    <row r="224" spans="1:49">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row>
    <row r="225" spans="1:49">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row>
    <row r="226" spans="1:49">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row>
    <row r="227" spans="1:49">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row>
    <row r="228" spans="1:49">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row>
    <row r="229" spans="1:4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row>
    <row r="230" spans="1:49">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row>
    <row r="231" spans="1:49">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row>
    <row r="232" spans="1:49">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row>
    <row r="233" spans="1:49">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row>
    <row r="234" spans="1:49">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row>
    <row r="235" spans="1:49">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row>
    <row r="236" spans="1:49">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row>
    <row r="237" spans="1:49">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row>
    <row r="238" spans="1:49">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row>
    <row r="239" spans="1:4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row>
    <row r="240" spans="1:49">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row>
    <row r="241" spans="1:49">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row>
    <row r="242" spans="1:49">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row>
    <row r="243" spans="1:49">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row>
    <row r="244" spans="1:49">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row>
    <row r="245" spans="1:49">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row>
    <row r="246" spans="1:49">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row>
    <row r="247" spans="1:49">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row>
    <row r="248" spans="1:49">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row>
    <row r="249" spans="1: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row>
    <row r="250" spans="1:49">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row>
    <row r="251" spans="1:49">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row>
    <row r="252" spans="1:49">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row>
    <row r="253" spans="1:49">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row>
    <row r="254" spans="1:49">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row>
    <row r="255" spans="1:49">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row>
    <row r="256" spans="1:49">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row>
    <row r="257" spans="1:49">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row>
    <row r="258" spans="1:49">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row>
    <row r="259" spans="1:4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row>
    <row r="260" spans="1:49">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row>
    <row r="261" spans="1:49">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row>
    <row r="262" spans="1:49">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row>
    <row r="263" spans="1:49">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row>
    <row r="264" spans="1:49">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row>
    <row r="265" spans="1:49">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row>
    <row r="266" spans="1:49">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row>
    <row r="267" spans="1:49">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row>
    <row r="268" spans="1:49">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row>
    <row r="269" spans="1:4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row>
    <row r="270" spans="1:49">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row>
    <row r="271" spans="1:49">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row>
    <row r="272" spans="1:49">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row>
    <row r="273" spans="1:49">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row>
    <row r="274" spans="1:49">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row>
    <row r="275" spans="1:49">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row>
    <row r="276" spans="1:49">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row>
    <row r="277" spans="1:49">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row>
    <row r="278" spans="1:49">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row>
    <row r="279" spans="1:4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row>
    <row r="280" spans="1:49">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row>
    <row r="281" spans="1:49">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row>
    <row r="282" spans="1:49">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row>
    <row r="283" spans="1:49">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row>
    <row r="284" spans="1:49">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row>
    <row r="285" spans="1:49">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row>
    <row r="286" spans="1:49">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row>
    <row r="287" spans="1:49">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row>
    <row r="288" spans="1:49">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row>
    <row r="289" spans="1:4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row>
    <row r="290" spans="1:49">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row>
    <row r="291" spans="1:49">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row>
    <row r="292" spans="1:49">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row>
    <row r="293" spans="1:49">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row>
    <row r="294" spans="1:49">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row>
    <row r="295" spans="1:49">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row>
    <row r="296" spans="1:49">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row>
    <row r="297" spans="1:49">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row>
    <row r="298" spans="1:49">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row>
    <row r="299" spans="1:4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row>
    <row r="300" spans="1:49">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row>
    <row r="301" spans="1:49">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row>
    <row r="302" spans="1:49">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row>
    <row r="303" spans="1:49">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row>
    <row r="304" spans="1:49">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row>
    <row r="305" spans="1:49">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row>
    <row r="306" spans="1:49">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row>
    <row r="307" spans="1:49">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row>
    <row r="308" spans="1:49">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row>
    <row r="309" spans="1:4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row>
    <row r="310" spans="1:49">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row>
    <row r="311" spans="1:49">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row>
    <row r="312" spans="1:49">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row>
    <row r="313" spans="1:49">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row>
    <row r="314" spans="1:49">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row>
    <row r="315" spans="1:49">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row>
    <row r="316" spans="1:49">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row>
    <row r="317" spans="1:49">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row>
    <row r="318" spans="1:49">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row>
    <row r="319" spans="1:4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row>
    <row r="320" spans="1:49">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row>
    <row r="321" spans="1:49">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row>
    <row r="322" spans="1:49">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row>
    <row r="323" spans="1:49">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row>
    <row r="324" spans="1:49">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row>
    <row r="325" spans="1:49">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row>
    <row r="326" spans="1:49">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row>
    <row r="327" spans="1:49">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row>
    <row r="328" spans="1:49">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row>
    <row r="329" spans="1:4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row>
    <row r="330" spans="1:49">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row>
    <row r="331" spans="1:49">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row>
    <row r="332" spans="1:49">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row>
    <row r="333" spans="1:49">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row>
    <row r="334" spans="1:49">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row>
    <row r="335" spans="1:49">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row>
    <row r="336" spans="1:49">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row>
    <row r="337" spans="1:49">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row>
    <row r="338" spans="1:49">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row>
    <row r="339" spans="1:4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row>
    <row r="340" spans="1:49">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row>
    <row r="341" spans="1:49">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row>
    <row r="342" spans="1:49">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row>
    <row r="343" spans="1:49">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row>
    <row r="344" spans="1:49">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row>
    <row r="345" spans="1:49">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row>
    <row r="346" spans="1:49">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row>
    <row r="347" spans="1:49">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row>
    <row r="348" spans="1:49">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row>
    <row r="349" spans="1: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row>
    <row r="350" spans="1:49">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row>
    <row r="351" spans="1:49">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row>
    <row r="352" spans="1:49">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row>
    <row r="353" spans="1:49">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row>
    <row r="354" spans="1:49">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row>
    <row r="355" spans="1:49">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row>
    <row r="356" spans="1:49">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row>
    <row r="357" spans="1:49">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row>
    <row r="358" spans="1:49">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row>
    <row r="359" spans="1:4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row>
    <row r="360" spans="1:49">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row>
    <row r="361" spans="1:49">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row>
    <row r="362" spans="1:49">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row>
    <row r="363" spans="1:49">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row>
    <row r="364" spans="1:49">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row>
    <row r="365" spans="1:49">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row>
    <row r="366" spans="1:49">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row>
    <row r="367" spans="1:49">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row>
    <row r="368" spans="1:49">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row>
    <row r="369" spans="1:4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row>
    <row r="370" spans="1:49">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row>
    <row r="371" spans="1:49">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row>
    <row r="372" spans="1:49">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row>
    <row r="373" spans="1:49">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row>
    <row r="374" spans="1:49">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row>
    <row r="375" spans="1:49">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row>
    <row r="376" spans="1:49">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row>
    <row r="377" spans="1:49">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row>
    <row r="378" spans="1:49">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row>
    <row r="379" spans="1:4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row>
    <row r="380" spans="1:49">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row>
    <row r="381" spans="1:49">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row>
    <row r="382" spans="1:49">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row>
    <row r="383" spans="1:49">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row>
    <row r="384" spans="1:49">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row>
    <row r="385" spans="1:49">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row>
    <row r="386" spans="1:49">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row>
    <row r="387" spans="1:49">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row>
    <row r="388" spans="1:49">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row>
    <row r="389" spans="1:4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row>
    <row r="390" spans="1:49">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row>
    <row r="391" spans="1:49">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row>
    <row r="392" spans="1:49">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row>
    <row r="393" spans="1:49">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row>
    <row r="394" spans="1:49">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row>
    <row r="395" spans="1:49">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row>
    <row r="396" spans="1:49">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row>
    <row r="397" spans="1:49">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row>
    <row r="398" spans="1:49">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row>
    <row r="399" spans="1:4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row>
    <row r="400" spans="1:49">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row>
    <row r="401" spans="1:49">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row>
    <row r="402" spans="1:49">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row>
    <row r="403" spans="1:49">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row>
    <row r="404" spans="1:49">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row>
    <row r="405" spans="1:49">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row>
    <row r="406" spans="1:49">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row>
    <row r="407" spans="1:49">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row>
    <row r="408" spans="1:49">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row>
    <row r="409" spans="1:4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row>
    <row r="410" spans="1:49">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row>
    <row r="411" spans="1:49">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row>
    <row r="412" spans="1:49">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row>
    <row r="413" spans="1:49">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row>
    <row r="414" spans="1:49">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row>
    <row r="415" spans="1:49">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row>
    <row r="416" spans="1:49">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row>
    <row r="417" spans="1:49">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row>
    <row r="418" spans="1:49">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row>
    <row r="419" spans="1:4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row>
    <row r="420" spans="1:49">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row>
    <row r="421" spans="1:49">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row>
    <row r="422" spans="1:49">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row>
    <row r="423" spans="1:49">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row>
    <row r="424" spans="1:49">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row>
    <row r="425" spans="1:49">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row>
    <row r="426" spans="1:49">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row>
    <row r="427" spans="1:49">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row>
    <row r="428" spans="1:49">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row>
    <row r="429" spans="1:4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row>
    <row r="430" spans="1:49">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row>
    <row r="431" spans="1:49">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row>
    <row r="432" spans="1:49">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row>
    <row r="433" spans="1:49">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row>
    <row r="434" spans="1:49">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row>
    <row r="435" spans="1:49">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row>
    <row r="436" spans="1:49">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row>
    <row r="437" spans="1:49">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row>
    <row r="438" spans="1:49">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row>
    <row r="439" spans="1:4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row>
    <row r="440" spans="1:49">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row>
    <row r="441" spans="1:49">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row>
    <row r="442" spans="1:49">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row>
    <row r="443" spans="1:49">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row>
    <row r="444" spans="1:49">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row>
    <row r="445" spans="1:49">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row>
    <row r="446" spans="1:49">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row>
    <row r="447" spans="1:49">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row>
    <row r="448" spans="1:49">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row>
    <row r="449" spans="1: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row>
    <row r="450" spans="1:49">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row>
    <row r="451" spans="1:49">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row>
    <row r="452" spans="1:49">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row>
    <row r="453" spans="1:49">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row>
    <row r="454" spans="1:49">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row>
    <row r="455" spans="1:49">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row>
    <row r="456" spans="1:49">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row>
    <row r="457" spans="1:49">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row>
    <row r="458" spans="1:49">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row>
    <row r="459" spans="1:4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row>
    <row r="460" spans="1:49">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row>
    <row r="461" spans="1:49">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row>
    <row r="462" spans="1:49">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row>
    <row r="463" spans="1:49">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row>
    <row r="464" spans="1:49">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row>
    <row r="465" spans="1:49">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row>
    <row r="466" spans="1:49">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row>
    <row r="467" spans="1:49">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row>
    <row r="468" spans="1:49">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row>
    <row r="469" spans="1:4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row>
    <row r="470" spans="1:49">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row>
    <row r="471" spans="1:49">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row>
    <row r="472" spans="1:49">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row>
    <row r="473" spans="1:49">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row>
    <row r="474" spans="1:49">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row>
    <row r="475" spans="1:49">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row>
    <row r="476" spans="1:49">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row>
    <row r="477" spans="1:49">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row>
    <row r="478" spans="1:49">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row>
    <row r="479" spans="1:4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row>
    <row r="480" spans="1:49">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row>
    <row r="481" spans="1:49">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row>
    <row r="482" spans="1:49">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row>
    <row r="483" spans="1:49">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row>
    <row r="484" spans="1:49">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row>
    <row r="485" spans="1:49">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row>
    <row r="486" spans="1:49">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row>
    <row r="487" spans="1:49">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row>
    <row r="488" spans="1:49">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row>
    <row r="489" spans="1:4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row>
    <row r="490" spans="1:49">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row>
    <row r="491" spans="1:49">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row>
    <row r="492" spans="1:49">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row>
    <row r="493" spans="1:49">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row>
    <row r="494" spans="1:49">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row>
    <row r="495" spans="1:49">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row>
    <row r="496" spans="1:49">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row>
    <row r="497" spans="1:49">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row>
    <row r="498" spans="1:49">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row>
    <row r="499" spans="1:4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row>
    <row r="500" spans="1:49">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row>
    <row r="501" spans="1:49">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row>
    <row r="502" spans="1:49">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row>
    <row r="503" spans="1:49">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row>
    <row r="504" spans="1:49">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row>
    <row r="505" spans="1:49">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row>
    <row r="506" spans="1:49">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row>
    <row r="507" spans="1:49">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row>
    <row r="508" spans="1:49">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row>
    <row r="509" spans="1:4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row>
    <row r="510" spans="1:49">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row>
    <row r="511" spans="1:49">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row>
    <row r="512" spans="1:49">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row>
    <row r="513" spans="1:49">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row>
    <row r="514" spans="1:49">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row>
    <row r="515" spans="1:49">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row>
    <row r="516" spans="1:49">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row>
    <row r="517" spans="1:49">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row>
    <row r="518" spans="1:49">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row>
    <row r="519" spans="1:4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row>
    <row r="520" spans="1:49">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row>
    <row r="521" spans="1:49">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row>
    <row r="522" spans="1:49">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row>
    <row r="523" spans="1:49">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row>
    <row r="524" spans="1:49">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row>
    <row r="525" spans="1:49">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row>
    <row r="526" spans="1:49">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row>
    <row r="527" spans="1:49">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row>
    <row r="528" spans="1:49">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row>
    <row r="529" spans="1:4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row>
    <row r="530" spans="1:49">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row>
    <row r="531" spans="1:49">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row>
    <row r="532" spans="1:49">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row>
    <row r="533" spans="1:49">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row>
    <row r="534" spans="1:49">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row>
    <row r="535" spans="1:49">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row>
  </sheetData>
  <mergeCells count="23">
    <mergeCell ref="G7:I7"/>
    <mergeCell ref="L8:N8"/>
    <mergeCell ref="G12:I12"/>
    <mergeCell ref="L4:N4"/>
    <mergeCell ref="L5:N5"/>
    <mergeCell ref="L6:N6"/>
    <mergeCell ref="L7:N7"/>
    <mergeCell ref="B4:E4"/>
    <mergeCell ref="B10:D10"/>
    <mergeCell ref="B11:D11"/>
    <mergeCell ref="B12:D12"/>
    <mergeCell ref="G10:I10"/>
    <mergeCell ref="G11:I11"/>
    <mergeCell ref="G8:I8"/>
    <mergeCell ref="G9:I9"/>
    <mergeCell ref="B5:D5"/>
    <mergeCell ref="B6:D6"/>
    <mergeCell ref="B7:D7"/>
    <mergeCell ref="B8:D8"/>
    <mergeCell ref="B9:D9"/>
    <mergeCell ref="G4:I4"/>
    <mergeCell ref="G5:I5"/>
    <mergeCell ref="G6:I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10</vt:i4>
      </vt:variant>
    </vt:vector>
  </HeadingPairs>
  <TitlesOfParts>
    <vt:vector size="15" baseType="lpstr">
      <vt:lpstr>Portada</vt:lpstr>
      <vt:lpstr>Fundamentos</vt:lpstr>
      <vt:lpstr>Datos</vt:lpstr>
      <vt:lpstr>Simulación</vt:lpstr>
      <vt:lpstr>Resutados</vt:lpstr>
      <vt:lpstr>cos</vt:lpstr>
      <vt:lpstr>COSTO_DE_VENTAS</vt:lpstr>
      <vt:lpstr>GASTOS_DE_ADMINISTRACION</vt:lpstr>
      <vt:lpstr>GASTOS_DE_VENTA</vt:lpstr>
      <vt:lpstr>I</vt:lpstr>
      <vt:lpstr>IMPUESTOS</vt:lpstr>
      <vt:lpstr>INTERESES</vt:lpstr>
      <vt:lpstr>IVA</vt:lpstr>
      <vt:lpstr>U</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dc:creator>
  <cp:lastModifiedBy>Toño Rojas Alvarado</cp:lastModifiedBy>
  <cp:lastPrinted>2018-08-27T23:20:31Z</cp:lastPrinted>
  <dcterms:created xsi:type="dcterms:W3CDTF">2018-08-22T00:49:58Z</dcterms:created>
  <dcterms:modified xsi:type="dcterms:W3CDTF">2018-10-15T14:37:41Z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2c67a795-e97e-4ecc-b6ce-05b0db025896</vt:lpwstr>
  </property>
</Properties>
</file>