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Luis\Downloads\Luis\financieras\"/>
    </mc:Choice>
  </mc:AlternateContent>
  <bookViews>
    <workbookView xWindow="0" yWindow="0" windowWidth="20490" windowHeight="7665"/>
  </bookViews>
  <sheets>
    <sheet name="PORTADA" sheetId="5" r:id="rId1"/>
    <sheet name="FUNDAMENTOS" sheetId="8" r:id="rId2"/>
    <sheet name="PROPOSITO" sheetId="6" r:id="rId3"/>
    <sheet name="DATOS" sheetId="1" r:id="rId4"/>
    <sheet name="SIMULADOR" sheetId="7" r:id="rId5"/>
    <sheet name="RESULTADOS" sheetId="2" r:id="rId6"/>
  </sheets>
  <externalReferences>
    <externalReference r:id="rId7"/>
  </externalReferences>
  <calcPr calcId="162913"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D87" i="7" l="1"/>
  <c r="D89" i="7"/>
  <c r="D91" i="7"/>
  <c r="D93" i="7"/>
  <c r="E87" i="7"/>
  <c r="E89" i="7"/>
  <c r="E91" i="7"/>
  <c r="E93" i="7"/>
  <c r="F87" i="7"/>
  <c r="F89" i="7"/>
  <c r="F91" i="7"/>
  <c r="F93" i="7"/>
  <c r="D95" i="7"/>
  <c r="AR103" i="7"/>
  <c r="G7" i="2"/>
  <c r="AR81" i="7"/>
  <c r="G5" i="2"/>
  <c r="AR60" i="7"/>
  <c r="G3" i="2"/>
  <c r="H7" i="2"/>
  <c r="H5" i="2"/>
  <c r="H3" i="2"/>
  <c r="BD8" i="2"/>
  <c r="BD9" i="2"/>
  <c r="G59" i="7"/>
  <c r="G60" i="7"/>
  <c r="G61" i="7"/>
  <c r="G63" i="7"/>
  <c r="E59" i="7"/>
  <c r="E60" i="7"/>
  <c r="E61" i="7"/>
  <c r="E63" i="7"/>
  <c r="BD6" i="2"/>
  <c r="BD7" i="2"/>
  <c r="BC8" i="2"/>
  <c r="BC9" i="2"/>
  <c r="F50" i="7"/>
  <c r="F51" i="7"/>
  <c r="F52" i="7"/>
  <c r="F54" i="7"/>
  <c r="D50" i="7"/>
  <c r="D51" i="7"/>
  <c r="D52" i="7"/>
  <c r="D54" i="7"/>
  <c r="BC6" i="2"/>
  <c r="BC7" i="2"/>
  <c r="BB8" i="2"/>
  <c r="BB9" i="2"/>
  <c r="E41" i="7"/>
  <c r="E42" i="7"/>
  <c r="E43" i="7"/>
  <c r="E45" i="7"/>
  <c r="C41" i="7"/>
  <c r="C42" i="7"/>
  <c r="C43" i="7"/>
  <c r="C45" i="7"/>
  <c r="BB6" i="2"/>
  <c r="BB7" i="2"/>
  <c r="AA7" i="2"/>
  <c r="Z7" i="2"/>
  <c r="Y7" i="2"/>
  <c r="AA6" i="2"/>
  <c r="Z6" i="2"/>
  <c r="Y6" i="2"/>
  <c r="U55" i="7"/>
  <c r="U56" i="7"/>
  <c r="J45" i="1"/>
  <c r="U65" i="7"/>
  <c r="U66" i="7"/>
  <c r="V65" i="7"/>
  <c r="V66" i="7"/>
  <c r="W65" i="7"/>
  <c r="W66" i="7"/>
  <c r="X65" i="7"/>
  <c r="X66" i="7"/>
  <c r="Y65" i="7"/>
  <c r="Y66" i="7"/>
  <c r="U67" i="7"/>
  <c r="AB67" i="7"/>
  <c r="J36" i="1"/>
  <c r="V55" i="7"/>
  <c r="V56" i="7"/>
  <c r="W55" i="7"/>
  <c r="W56" i="7"/>
  <c r="X55" i="7"/>
  <c r="X56" i="7"/>
  <c r="U57" i="7"/>
  <c r="AB57" i="7"/>
  <c r="J28" i="1"/>
  <c r="J29" i="1"/>
  <c r="U44" i="7"/>
  <c r="U45" i="7"/>
  <c r="V44" i="7"/>
  <c r="V45" i="7"/>
  <c r="W44" i="7"/>
  <c r="W45" i="7"/>
  <c r="U46" i="7"/>
  <c r="AC43" i="7"/>
  <c r="AB47" i="7"/>
  <c r="AC54" i="7"/>
  <c r="AR59" i="7"/>
  <c r="D97" i="7"/>
  <c r="AR80" i="7"/>
  <c r="AR102" i="7"/>
  <c r="AC64" i="7"/>
  <c r="AO46" i="7"/>
  <c r="AP46" i="7"/>
  <c r="AQ46" i="7"/>
  <c r="AR46" i="7"/>
  <c r="AO47" i="7"/>
  <c r="D41" i="7"/>
  <c r="AP47" i="7"/>
  <c r="D42" i="7"/>
  <c r="AQ47" i="7"/>
  <c r="AR47" i="7"/>
  <c r="AO48" i="7"/>
  <c r="AP48" i="7"/>
  <c r="AQ48" i="7"/>
  <c r="AR48" i="7"/>
  <c r="AO49" i="7"/>
  <c r="F41" i="7"/>
  <c r="AP49" i="7"/>
  <c r="F42" i="7"/>
  <c r="AQ49" i="7"/>
  <c r="AR49" i="7"/>
  <c r="AO50" i="7"/>
  <c r="G41" i="7"/>
  <c r="AP50" i="7"/>
  <c r="G42" i="7"/>
  <c r="AQ50" i="7"/>
  <c r="AR50" i="7"/>
  <c r="AO51" i="7"/>
  <c r="H41" i="7"/>
  <c r="AP51" i="7"/>
  <c r="H42" i="7"/>
  <c r="AQ51" i="7"/>
  <c r="AR51" i="7"/>
  <c r="AO52" i="7"/>
  <c r="I41" i="7"/>
  <c r="AP52" i="7"/>
  <c r="I42" i="7"/>
  <c r="AQ52" i="7"/>
  <c r="AR52" i="7"/>
  <c r="AO53" i="7"/>
  <c r="J41" i="7"/>
  <c r="AP53" i="7"/>
  <c r="J42" i="7"/>
  <c r="AQ53" i="7"/>
  <c r="AR53" i="7"/>
  <c r="AO54" i="7"/>
  <c r="K41" i="7"/>
  <c r="AP54" i="7"/>
  <c r="K42" i="7"/>
  <c r="AQ54" i="7"/>
  <c r="AR54" i="7"/>
  <c r="AO55" i="7"/>
  <c r="L41" i="7"/>
  <c r="AP55" i="7"/>
  <c r="L42" i="7"/>
  <c r="AQ55" i="7"/>
  <c r="AR55" i="7"/>
  <c r="AO56" i="7"/>
  <c r="M41" i="7"/>
  <c r="AP56" i="7"/>
  <c r="M42" i="7"/>
  <c r="AQ56" i="7"/>
  <c r="AR56" i="7"/>
  <c r="AQ65" i="7"/>
  <c r="AO66" i="7"/>
  <c r="AP66" i="7"/>
  <c r="AQ66" i="7"/>
  <c r="AO67" i="7"/>
  <c r="AP67" i="7"/>
  <c r="AR67" i="7"/>
  <c r="AQ67" i="7"/>
  <c r="AO68" i="7"/>
  <c r="AP68" i="7"/>
  <c r="AR68" i="7"/>
  <c r="AQ68" i="7"/>
  <c r="AO69" i="7"/>
  <c r="AP69" i="7"/>
  <c r="AR69" i="7"/>
  <c r="AQ69" i="7"/>
  <c r="AO70" i="7"/>
  <c r="AP70" i="7"/>
  <c r="AR70" i="7"/>
  <c r="AQ70" i="7"/>
  <c r="AO71" i="7"/>
  <c r="AP71" i="7"/>
  <c r="AR71" i="7"/>
  <c r="AQ71" i="7"/>
  <c r="AO72" i="7"/>
  <c r="AP72" i="7"/>
  <c r="AR72" i="7"/>
  <c r="AQ72" i="7"/>
  <c r="AO73" i="7"/>
  <c r="AP73" i="7"/>
  <c r="AR73" i="7"/>
  <c r="AQ73" i="7"/>
  <c r="AO74" i="7"/>
  <c r="AP74" i="7"/>
  <c r="AR74" i="7"/>
  <c r="AQ74" i="7"/>
  <c r="AO75" i="7"/>
  <c r="AP75" i="7"/>
  <c r="AR75" i="7"/>
  <c r="AQ75" i="7"/>
  <c r="AO76" i="7"/>
  <c r="AP76" i="7"/>
  <c r="AR76" i="7"/>
  <c r="AQ76" i="7"/>
  <c r="AR85" i="7"/>
  <c r="C59" i="7"/>
  <c r="C60" i="7"/>
  <c r="C61" i="7"/>
  <c r="AO86" i="7"/>
  <c r="AP86" i="7"/>
  <c r="AQ86" i="7"/>
  <c r="AR86" i="7"/>
  <c r="D59" i="7"/>
  <c r="D60" i="7"/>
  <c r="D61" i="7"/>
  <c r="AO87" i="7"/>
  <c r="AP87" i="7"/>
  <c r="AQ87" i="7"/>
  <c r="AR87" i="7"/>
  <c r="AO88" i="7"/>
  <c r="AP88" i="7"/>
  <c r="AQ88" i="7"/>
  <c r="AR88" i="7"/>
  <c r="F59" i="7"/>
  <c r="F60" i="7"/>
  <c r="F61" i="7"/>
  <c r="AO89" i="7"/>
  <c r="AP89" i="7"/>
  <c r="AQ89" i="7"/>
  <c r="AR89" i="7"/>
  <c r="AO90" i="7"/>
  <c r="AP90" i="7"/>
  <c r="AQ90" i="7"/>
  <c r="AR90" i="7"/>
  <c r="H59" i="7"/>
  <c r="H60" i="7"/>
  <c r="H61" i="7"/>
  <c r="AO91" i="7"/>
  <c r="AP91" i="7"/>
  <c r="AQ91" i="7"/>
  <c r="AR91" i="7"/>
  <c r="I59" i="7"/>
  <c r="I60" i="7"/>
  <c r="I61" i="7"/>
  <c r="AO92" i="7"/>
  <c r="AP92" i="7"/>
  <c r="AQ92" i="7"/>
  <c r="AR92" i="7"/>
  <c r="J59" i="7"/>
  <c r="J60" i="7"/>
  <c r="J61" i="7"/>
  <c r="AO93" i="7"/>
  <c r="AP93" i="7"/>
  <c r="AQ93" i="7"/>
  <c r="AR93" i="7"/>
  <c r="K59" i="7"/>
  <c r="K60" i="7"/>
  <c r="K61" i="7"/>
  <c r="AO94" i="7"/>
  <c r="AP94" i="7"/>
  <c r="AQ94" i="7"/>
  <c r="AR94" i="7"/>
  <c r="L59" i="7"/>
  <c r="L60" i="7"/>
  <c r="L61" i="7"/>
  <c r="AO95" i="7"/>
  <c r="AP95" i="7"/>
  <c r="AQ95" i="7"/>
  <c r="AR95" i="7"/>
  <c r="M59" i="7"/>
  <c r="M60" i="7"/>
  <c r="M61" i="7"/>
  <c r="AO96" i="7"/>
  <c r="AP96" i="7"/>
  <c r="AQ96" i="7"/>
  <c r="AR96" i="7"/>
  <c r="D99" i="7"/>
  <c r="K87" i="7"/>
  <c r="L87" i="7"/>
  <c r="M87" i="7"/>
  <c r="N87" i="7"/>
  <c r="K89" i="7"/>
  <c r="L89" i="7"/>
  <c r="M89" i="7"/>
  <c r="N89" i="7"/>
  <c r="K91" i="7"/>
  <c r="L91" i="7"/>
  <c r="M91" i="7"/>
  <c r="N91" i="7"/>
  <c r="K93" i="7"/>
  <c r="L93" i="7"/>
  <c r="M93" i="7"/>
  <c r="N93" i="7"/>
  <c r="K95" i="7"/>
  <c r="K97" i="7"/>
  <c r="K99" i="7"/>
  <c r="R87" i="7"/>
  <c r="S87" i="7"/>
  <c r="T87" i="7"/>
  <c r="U87" i="7"/>
  <c r="V87" i="7"/>
  <c r="R89" i="7"/>
  <c r="S89" i="7"/>
  <c r="T89" i="7"/>
  <c r="U89" i="7"/>
  <c r="V89" i="7"/>
  <c r="R91" i="7"/>
  <c r="S91" i="7"/>
  <c r="T91" i="7"/>
  <c r="U91" i="7"/>
  <c r="V91" i="7"/>
  <c r="R93" i="7"/>
  <c r="S93" i="7"/>
  <c r="T93" i="7"/>
  <c r="U93" i="7"/>
  <c r="V93" i="7"/>
  <c r="R95" i="7"/>
  <c r="R97" i="7"/>
  <c r="R99" i="7"/>
  <c r="M63" i="7"/>
  <c r="L63" i="7"/>
  <c r="K63" i="7"/>
  <c r="J63" i="7"/>
  <c r="I63" i="7"/>
  <c r="H63" i="7"/>
  <c r="F63" i="7"/>
  <c r="D63" i="7"/>
  <c r="C63" i="7"/>
  <c r="M50" i="7"/>
  <c r="M51" i="7"/>
  <c r="M52" i="7"/>
  <c r="M54" i="7"/>
  <c r="L50" i="7"/>
  <c r="L51" i="7"/>
  <c r="L52" i="7"/>
  <c r="L54" i="7"/>
  <c r="K50" i="7"/>
  <c r="K51" i="7"/>
  <c r="K52" i="7"/>
  <c r="K54" i="7"/>
  <c r="J50" i="7"/>
  <c r="J51" i="7"/>
  <c r="J52" i="7"/>
  <c r="J54" i="7"/>
  <c r="I50" i="7"/>
  <c r="I51" i="7"/>
  <c r="I52" i="7"/>
  <c r="I54" i="7"/>
  <c r="H50" i="7"/>
  <c r="H51" i="7"/>
  <c r="H52" i="7"/>
  <c r="H54" i="7"/>
  <c r="G50" i="7"/>
  <c r="G51" i="7"/>
  <c r="G52" i="7"/>
  <c r="G54" i="7"/>
  <c r="E50" i="7"/>
  <c r="E51" i="7"/>
  <c r="E52" i="7"/>
  <c r="E54" i="7"/>
  <c r="C50" i="7"/>
  <c r="C51" i="7"/>
  <c r="C52" i="7"/>
  <c r="C54" i="7"/>
  <c r="M43" i="7"/>
  <c r="M45" i="7"/>
  <c r="L43" i="7"/>
  <c r="L45" i="7"/>
  <c r="K43" i="7"/>
  <c r="K45" i="7"/>
  <c r="J43" i="7"/>
  <c r="J45" i="7"/>
  <c r="I43" i="7"/>
  <c r="I45" i="7"/>
  <c r="H43" i="7"/>
  <c r="H45" i="7"/>
  <c r="G43" i="7"/>
  <c r="G45" i="7"/>
  <c r="F43" i="7"/>
  <c r="F45" i="7"/>
  <c r="D43" i="7"/>
  <c r="D45" i="7"/>
  <c r="Y5" i="2"/>
  <c r="V12" i="2"/>
  <c r="V13" i="2"/>
  <c r="V14" i="2"/>
  <c r="V16" i="2"/>
  <c r="W12" i="2"/>
  <c r="W13" i="2"/>
  <c r="W14" i="2"/>
  <c r="W16" i="2"/>
  <c r="X12" i="2"/>
  <c r="X13" i="2"/>
  <c r="X14" i="2"/>
  <c r="X16" i="2"/>
  <c r="Y12" i="2"/>
  <c r="Y13" i="2"/>
  <c r="Y14" i="2"/>
  <c r="Y16" i="2"/>
  <c r="Z12" i="2"/>
  <c r="Z13" i="2"/>
  <c r="Z14" i="2"/>
  <c r="Z16" i="2"/>
  <c r="AA12" i="2"/>
  <c r="AA13" i="2"/>
  <c r="AA14" i="2"/>
  <c r="AA16" i="2"/>
  <c r="AB12" i="2"/>
  <c r="AB13" i="2"/>
  <c r="AB14" i="2"/>
  <c r="AB16" i="2"/>
  <c r="AC12" i="2"/>
  <c r="AC13" i="2"/>
  <c r="AC14" i="2"/>
  <c r="AC16" i="2"/>
  <c r="AD12" i="2"/>
  <c r="AD13" i="2"/>
  <c r="AD14" i="2"/>
  <c r="AD16" i="2"/>
  <c r="AE12" i="2"/>
  <c r="AE13" i="2"/>
  <c r="AE14" i="2"/>
  <c r="AE16" i="2"/>
  <c r="AF12" i="2"/>
  <c r="AF13" i="2"/>
  <c r="AF14" i="2"/>
  <c r="AF16" i="2"/>
  <c r="F14" i="2"/>
  <c r="Z5" i="2"/>
  <c r="V21" i="2"/>
  <c r="V22" i="2"/>
  <c r="V23" i="2"/>
  <c r="V25" i="2"/>
  <c r="W21" i="2"/>
  <c r="W22" i="2"/>
  <c r="W23" i="2"/>
  <c r="W25" i="2"/>
  <c r="X21" i="2"/>
  <c r="X22" i="2"/>
  <c r="X23" i="2"/>
  <c r="X25" i="2"/>
  <c r="Y21" i="2"/>
  <c r="Y22" i="2"/>
  <c r="Y23" i="2"/>
  <c r="Y25" i="2"/>
  <c r="Z21" i="2"/>
  <c r="Z22" i="2"/>
  <c r="Z23" i="2"/>
  <c r="Z25" i="2"/>
  <c r="AA21" i="2"/>
  <c r="AA22" i="2"/>
  <c r="AA23" i="2"/>
  <c r="AA25" i="2"/>
  <c r="AB21" i="2"/>
  <c r="AB22" i="2"/>
  <c r="AB23" i="2"/>
  <c r="AB25" i="2"/>
  <c r="AC21" i="2"/>
  <c r="AC22" i="2"/>
  <c r="AC23" i="2"/>
  <c r="AC25" i="2"/>
  <c r="AD21" i="2"/>
  <c r="AD22" i="2"/>
  <c r="AD23" i="2"/>
  <c r="AD25" i="2"/>
  <c r="AE21" i="2"/>
  <c r="AE22" i="2"/>
  <c r="AE23" i="2"/>
  <c r="AE25" i="2"/>
  <c r="AF21" i="2"/>
  <c r="AF22" i="2"/>
  <c r="AF23" i="2"/>
  <c r="AF25" i="2"/>
  <c r="F15" i="2"/>
  <c r="H15" i="2"/>
  <c r="AA5" i="2"/>
  <c r="V30" i="2"/>
  <c r="V31" i="2"/>
  <c r="V32" i="2"/>
  <c r="V34" i="2"/>
  <c r="W30" i="2"/>
  <c r="W31" i="2"/>
  <c r="W32" i="2"/>
  <c r="W34" i="2"/>
  <c r="X30" i="2"/>
  <c r="X31" i="2"/>
  <c r="X32" i="2"/>
  <c r="X34" i="2"/>
  <c r="Y30" i="2"/>
  <c r="Y31" i="2"/>
  <c r="Y32" i="2"/>
  <c r="Y34" i="2"/>
  <c r="Z30" i="2"/>
  <c r="Z31" i="2"/>
  <c r="Z32" i="2"/>
  <c r="Z34" i="2"/>
  <c r="AA30" i="2"/>
  <c r="AA31" i="2"/>
  <c r="AA32" i="2"/>
  <c r="AA34" i="2"/>
  <c r="AB30" i="2"/>
  <c r="AB31" i="2"/>
  <c r="AB32" i="2"/>
  <c r="AB34" i="2"/>
  <c r="AC30" i="2"/>
  <c r="AC31" i="2"/>
  <c r="AC32" i="2"/>
  <c r="AC34" i="2"/>
  <c r="AD30" i="2"/>
  <c r="AD31" i="2"/>
  <c r="AD32" i="2"/>
  <c r="AD34" i="2"/>
  <c r="AE30" i="2"/>
  <c r="AE31" i="2"/>
  <c r="AE32" i="2"/>
  <c r="AE34" i="2"/>
  <c r="AF30" i="2"/>
  <c r="AF31" i="2"/>
  <c r="AF32" i="2"/>
  <c r="AF34" i="2"/>
  <c r="F16" i="2"/>
  <c r="H16" i="2"/>
  <c r="H14" i="2"/>
</calcChain>
</file>

<file path=xl/sharedStrings.xml><?xml version="1.0" encoding="utf-8"?>
<sst xmlns="http://schemas.openxmlformats.org/spreadsheetml/2006/main" count="222" uniqueCount="76">
  <si>
    <t>EMPRESA</t>
  </si>
  <si>
    <t>A</t>
  </si>
  <si>
    <t>B</t>
  </si>
  <si>
    <t>C</t>
  </si>
  <si>
    <t>PRECIO DE VENTA</t>
  </si>
  <si>
    <t>COSTOS FIJOS</t>
  </si>
  <si>
    <t>COSTOS VARIABLES P/U</t>
  </si>
  <si>
    <t>Q</t>
  </si>
  <si>
    <t>INGRESO</t>
  </si>
  <si>
    <t>COSTOS VARIABLES</t>
  </si>
  <si>
    <t>MARGEN DE CONTRIBUCIÓN</t>
  </si>
  <si>
    <t>UTILIDAD</t>
  </si>
  <si>
    <t>¿Qué pasaría si el precio se baja a:</t>
  </si>
  <si>
    <t>Empresa</t>
  </si>
  <si>
    <t>EMPRESA A</t>
  </si>
  <si>
    <t>UNIDADES</t>
  </si>
  <si>
    <t>INGRESO TOTAL</t>
  </si>
  <si>
    <t>COSTOS TOTAL</t>
  </si>
  <si>
    <t>EMPRESA B</t>
  </si>
  <si>
    <t>EMPRESA C</t>
  </si>
  <si>
    <t>EMPRESA "A"</t>
  </si>
  <si>
    <t>PRODUCTO 1</t>
  </si>
  <si>
    <t>PRODUCTO 2</t>
  </si>
  <si>
    <t>PRODUCTO 3</t>
  </si>
  <si>
    <t>COSTO VARIABLE POR UNIDAD</t>
  </si>
  <si>
    <t>PROPORCIÓN DE PRODUCCIÓN</t>
  </si>
  <si>
    <t>EMPRESA "B"</t>
  </si>
  <si>
    <t>EMPRESA "C"</t>
  </si>
  <si>
    <t>PRODUCTO 4</t>
  </si>
  <si>
    <t>PRODUCTO 5</t>
  </si>
  <si>
    <t>CONTRIBUCIÓN MARGINAL</t>
  </si>
  <si>
    <t>C.M PONDERADO</t>
  </si>
  <si>
    <t>C.M PROMEDIO</t>
  </si>
  <si>
    <t>Empresa A</t>
  </si>
  <si>
    <t>Total de unidades x % de participación</t>
  </si>
  <si>
    <t>Ingreso (PxQ)</t>
  </si>
  <si>
    <t>Costos Variables (VxQ)</t>
  </si>
  <si>
    <t>Margen de Contribución</t>
  </si>
  <si>
    <t>Total de MC</t>
  </si>
  <si>
    <t>Costos Fijos</t>
  </si>
  <si>
    <t>Utilidad</t>
  </si>
  <si>
    <t>Punto de Equilibrio  Operativo</t>
  </si>
  <si>
    <t>Empresa B</t>
  </si>
  <si>
    <t>Empresa C</t>
  </si>
  <si>
    <t>P.E.U.M</t>
  </si>
  <si>
    <t>PARA UN PRODUCTO</t>
  </si>
  <si>
    <t>PARA UNA MEZCLA DE PRODUCTOS (Varios Productos)</t>
  </si>
  <si>
    <t>SIN UTILIDAD</t>
  </si>
  <si>
    <t xml:space="preserve">P.E en número de unidades = </t>
  </si>
  <si>
    <t xml:space="preserve">P.E en ingresos totales = </t>
  </si>
  <si>
    <t>Otra fórmula más sencilla para calcular</t>
  </si>
  <si>
    <t xml:space="preserve"> los ingresos totales es:</t>
  </si>
  <si>
    <t xml:space="preserve">CON UTILIDAD </t>
  </si>
  <si>
    <t>P.E Operativo</t>
  </si>
  <si>
    <t>LAS UTILIDADES DEBEN SER POSITIVAS PARA QUE PUEDA SOPORTARLO</t>
  </si>
  <si>
    <t>peso(s)?</t>
  </si>
  <si>
    <t>GAO</t>
  </si>
  <si>
    <t>VAR. INGRESOS</t>
  </si>
  <si>
    <t>VAR. UNIDADES VENDIDAS</t>
  </si>
  <si>
    <t>UTILIDAD DESEADA</t>
  </si>
  <si>
    <t>PUNTO DE EQUILIBRIO CON UTILIDAD DESEADA</t>
  </si>
  <si>
    <t>P.E</t>
  </si>
  <si>
    <t>Comprobaciones.</t>
  </si>
  <si>
    <t>FORTALEZAS</t>
  </si>
  <si>
    <t>DEBILIDADES</t>
  </si>
  <si>
    <t>El nivel de producción es alto.</t>
  </si>
  <si>
    <t>A pesar de su buen costo variable, no es redituable.</t>
  </si>
  <si>
    <t>Punto de Equilibrio Monetario</t>
  </si>
  <si>
    <t>Su ingreso es el mismo a comparación de las otras dos empresas, sin embargo su volumen de producción es bajo.</t>
  </si>
  <si>
    <t>Al inicio tiene muchos costos por cubrir.</t>
  </si>
  <si>
    <t>Alcanza su punto de equilibrio a comparación de la empresa C.</t>
  </si>
  <si>
    <t>Dado a su margen de contribución tiene mejor beneficio a la compañía.</t>
  </si>
  <si>
    <t>COSTO PROMEDIO POR UNIDAD</t>
  </si>
  <si>
    <t>LA EMPRESA "A" NO SOPORTRÍA LA BAJA DEL PRECIO PUESTO QUE AL HACER EL CALCULO DE SU PUNT DE EQUILIBRIO NOS DAMOS CUENTA QUE EN NINGUN PUNTO DE VENTA GENERA GANANCIA EN CAMBIO LA EMPRESA "B" Y "C" SI SOPORTARÍAN ESTA BAJA DE PRECIO PUESTO QUE EN SU PUNTO DE EQUIIBRIO A LA CANTIDAD DE 133,333.33 Y 120,000 RESPECTIVAMENTE YA TIENE GANANCIA MIENTRAS QUE LA EMPRESA "A" NO GENERA GANANCIA CON ESTA BAJA DE PRECIOS Y LAS OTRAS DOS EMPRESAS HASTA CIERTO PUNTO SI GENERA GANANCIAS</t>
  </si>
  <si>
    <t>EN ÉSTE CASO LA EMPRESA QUE GENERA MAYOR GANANCIA ES LA EMPRESA "C" PUESTO QUE SU PROMEDIO DE CONTRIBUCIÓN MARGINAL ES MAYOR LAS OTRAS DOS EMPRESAS.</t>
  </si>
  <si>
    <t>EL PRODUCTO QUE TIENE MAYOR GANANCIA DE LAS 3 EMPRESAS ES EL PRODUCTO 4 DE LA EMPRESA B POR QUE SU CONTRIBUCION MARGINAL ES MAYOR A LAS DEMÁS.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</si>
</sst>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43" formatCode="_-* #,##0.00_-;\-* #,##0.00_-;_-* &quot;-&quot;??_-;_-@_-"/>
    <numFmt numFmtId="164" formatCode="0.00000"/>
    <numFmt numFmtId="165" formatCode="&quot;$&quot;#,##0.00"/>
  </numFmts>
  <fonts count="41">
    <font>
      <sz val="11"/>
      <color theme="1"/>
      <name val="Calibri"/>
      <family val="2"/>
      <scheme val="minor"/>
    </font>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theme="1"/>
      <name val="Calibri"/>
      <family val="2"/>
      <scheme val="minor"/>
    </font>
    <font>
      <b/>
      <sz val="12"/>
      <color theme="1" tint="4.9989318521683403E-2"/>
      <name val="Bell MT"/>
      <family val="1"/>
    </font>
    <font>
      <b/>
      <sz val="12"/>
      <color theme="1"/>
      <name val="Bell MT"/>
      <family val="1"/>
    </font>
    <font>
      <b/>
      <sz val="14"/>
      <color theme="4" tint="-0.499984740745262"/>
      <name val="Bahnschrift Light"/>
      <family val="2"/>
    </font>
    <font>
      <sz val="11"/>
      <name val="Calibri"/>
      <family val="2"/>
      <scheme val="minor"/>
    </font>
    <font>
      <sz val="11"/>
      <color theme="1"/>
      <name val="Yu Gothic"/>
      <family val="2"/>
    </font>
    <font>
      <b/>
      <sz val="18"/>
      <color theme="1"/>
      <name val="Yu Gothic"/>
      <family val="2"/>
    </font>
    <font>
      <sz val="11"/>
      <color theme="7" tint="-0.249977111117893"/>
      <name val="Calibri"/>
      <family val="2"/>
      <scheme val="minor"/>
    </font>
    <font>
      <sz val="48"/>
      <color theme="1"/>
      <name val="Trebuchet MS"/>
      <family val="2"/>
    </font>
    <font>
      <sz val="18"/>
      <color theme="1"/>
      <name val="Tw Cen MT"/>
      <family val="2"/>
    </font>
    <font>
      <sz val="11"/>
      <color theme="1"/>
      <name val="Tw Cen MT"/>
      <family val="2"/>
    </font>
    <font>
      <sz val="11"/>
      <color theme="1" tint="4.9989318521683403E-2"/>
      <name val="Tw Cen MT"/>
      <family val="2"/>
    </font>
    <font>
      <b/>
      <sz val="16"/>
      <color theme="1" tint="4.9989318521683403E-2"/>
      <name val="Tw Cen MT"/>
      <family val="2"/>
    </font>
    <font>
      <b/>
      <sz val="11"/>
      <name val="Tw Cen MT"/>
      <family val="2"/>
    </font>
    <font>
      <b/>
      <sz val="11"/>
      <color theme="1"/>
      <name val="Tw Cen MT"/>
      <family val="2"/>
    </font>
    <font>
      <b/>
      <sz val="18"/>
      <color theme="1"/>
      <name val="Tw Cen MT"/>
      <family val="2"/>
    </font>
    <font>
      <sz val="36"/>
      <color theme="1"/>
      <name val="Lucida Handwriting"/>
      <family val="4"/>
    </font>
    <font>
      <sz val="20"/>
      <color theme="1"/>
      <name val="Tw Cen MT"/>
      <family val="2"/>
    </font>
    <font>
      <sz val="14"/>
      <color theme="1"/>
      <name val="Tw Cen MT"/>
      <family val="2"/>
    </font>
    <font>
      <sz val="12"/>
      <color theme="1"/>
      <name val="Tw Cen MT"/>
      <family val="2"/>
    </font>
    <font>
      <b/>
      <sz val="14"/>
      <color theme="1"/>
      <name val="Tw Cen MT"/>
      <family val="2"/>
    </font>
    <font>
      <b/>
      <sz val="11"/>
      <color theme="0"/>
      <name val="Yu Gothic"/>
      <family val="2"/>
    </font>
    <font>
      <sz val="11"/>
      <name val="Yu Gothic"/>
      <family val="2"/>
    </font>
    <font>
      <b/>
      <sz val="18"/>
      <name val="Yu Gothic"/>
      <family val="2"/>
    </font>
    <font>
      <b/>
      <sz val="11"/>
      <name val="Yu Gothic"/>
      <family val="2"/>
    </font>
    <font>
      <b/>
      <sz val="20"/>
      <name val="Tw Cen MT"/>
      <family val="2"/>
    </font>
    <font>
      <b/>
      <sz val="14"/>
      <name val="Tw Cen MT"/>
      <family val="2"/>
    </font>
    <font>
      <b/>
      <sz val="12"/>
      <color theme="1"/>
      <name val="Tw Cen MT"/>
      <family val="2"/>
    </font>
    <font>
      <sz val="24"/>
      <color theme="1"/>
      <name val="Tw Cen MT"/>
      <family val="2"/>
    </font>
    <font>
      <sz val="14"/>
      <name val="Tw Cen MT"/>
      <family val="2"/>
    </font>
    <font>
      <b/>
      <sz val="11"/>
      <color theme="1" tint="4.9989318521683403E-2"/>
      <name val="Tw Cen MT"/>
      <family val="2"/>
    </font>
    <font>
      <b/>
      <sz val="10"/>
      <color theme="1"/>
      <name val="Tw Cen MT"/>
      <family val="2"/>
    </font>
    <font>
      <b/>
      <sz val="12"/>
      <name val="Tw Cen MT"/>
      <family val="2"/>
    </font>
    <font>
      <sz val="20"/>
      <color rgb="FFFF0000"/>
      <name val="Tw Cen MT"/>
      <family val="2"/>
    </font>
    <font>
      <b/>
      <sz val="28"/>
      <color theme="1"/>
      <name val="Tw Cen MT"/>
      <family val="2"/>
    </font>
    <font>
      <b/>
      <sz val="28"/>
      <name val="Tw Cen MT"/>
      <family val="2"/>
    </font>
  </fonts>
  <fills count="13">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
      <patternFill patternType="solid">
        <fgColor rgb="FFFF9999"/>
        <bgColor indexed="64"/>
      </patternFill>
    </fill>
    <fill>
      <patternFill patternType="solid">
        <fgColor rgb="FFFFCCCC"/>
        <bgColor indexed="64"/>
      </patternFill>
    </fill>
    <fill>
      <patternFill patternType="solid">
        <fgColor rgb="FFFFFFCC"/>
        <bgColor indexed="64"/>
      </patternFill>
    </fill>
    <fill>
      <patternFill patternType="solid">
        <fgColor theme="0"/>
        <bgColor indexed="64"/>
      </patternFill>
    </fill>
    <fill>
      <patternFill patternType="solid">
        <fgColor theme="8" tint="0.59999389629810485"/>
        <bgColor indexed="64"/>
      </patternFill>
    </fill>
    <fill>
      <patternFill patternType="solid">
        <fgColor theme="1" tint="0.249977111117893"/>
        <bgColor indexed="64"/>
      </patternFill>
    </fill>
    <fill>
      <patternFill patternType="solid">
        <fgColor rgb="FFFF99CC"/>
        <bgColor indexed="64"/>
      </patternFill>
    </fill>
    <fill>
      <patternFill patternType="solid">
        <fgColor rgb="FFFFCCFF"/>
        <bgColor indexed="64"/>
      </patternFill>
    </fill>
    <fill>
      <patternFill patternType="solid">
        <fgColor theme="5" tint="0.5999938962981048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style="thin">
        <color auto="1"/>
      </top>
      <bottom style="thin">
        <color auto="1"/>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right/>
      <top/>
      <bottom style="double">
        <color theme="1" tint="0.499984740745262"/>
      </bottom>
      <diagonal/>
    </border>
    <border>
      <left style="double">
        <color theme="1" tint="0.499984740745262"/>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1" tint="0.499984740745262"/>
      </top>
      <bottom/>
      <diagonal/>
    </border>
    <border>
      <left/>
      <right/>
      <top style="double">
        <color theme="1" tint="0.499984740745262"/>
      </top>
      <bottom/>
      <diagonal/>
    </border>
    <border>
      <left/>
      <right style="double">
        <color theme="1" tint="0.499984740745262"/>
      </right>
      <top style="double">
        <color theme="1" tint="0.499984740745262"/>
      </top>
      <bottom/>
      <diagonal/>
    </border>
    <border>
      <left/>
      <right style="double">
        <color theme="1" tint="0.499984740745262"/>
      </right>
      <top/>
      <bottom style="double">
        <color theme="1" tint="0.499984740745262"/>
      </bottom>
      <diagonal/>
    </border>
    <border>
      <left style="double">
        <color theme="1" tint="0.499984740745262"/>
      </left>
      <right/>
      <top/>
      <bottom style="double">
        <color theme="1" tint="0.499984740745262"/>
      </bottom>
      <diagonal/>
    </border>
    <border>
      <left style="double">
        <color theme="1" tint="0.499984740745262"/>
      </left>
      <right style="double">
        <color theme="1" tint="0.499984740745262"/>
      </right>
      <top style="double">
        <color theme="1" tint="0.499984740745262"/>
      </top>
      <bottom/>
      <diagonal/>
    </border>
    <border>
      <left style="double">
        <color theme="1" tint="0.499984740745262"/>
      </left>
      <right style="double">
        <color theme="1" tint="0.499984740745262"/>
      </right>
      <top/>
      <bottom style="double">
        <color theme="1" tint="0.499984740745262"/>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19">
    <xf numFmtId="0" fontId="0" fillId="0" borderId="0" xfId="0"/>
    <xf numFmtId="0" fontId="0" fillId="0" borderId="0" xfId="0" applyFill="1"/>
    <xf numFmtId="0" fontId="0" fillId="3" borderId="0" xfId="0" applyFill="1" applyBorder="1"/>
    <xf numFmtId="0" fontId="12" fillId="0" borderId="0" xfId="0" applyFont="1" applyFill="1"/>
    <xf numFmtId="0" fontId="0" fillId="0" borderId="0" xfId="0" applyFill="1" applyBorder="1"/>
    <xf numFmtId="0" fontId="4" fillId="0" borderId="0" xfId="0" applyFont="1" applyFill="1" applyBorder="1" applyAlignment="1">
      <alignment vertical="center"/>
    </xf>
    <xf numFmtId="0" fontId="9" fillId="0" borderId="0" xfId="0" applyFont="1" applyFill="1" applyBorder="1"/>
    <xf numFmtId="0" fontId="10" fillId="0" borderId="0" xfId="0" applyFont="1" applyFill="1"/>
    <xf numFmtId="0" fontId="2" fillId="0" borderId="0" xfId="0" applyFont="1" applyFill="1"/>
    <xf numFmtId="0" fontId="3" fillId="0" borderId="0" xfId="0" applyFont="1" applyFill="1"/>
    <xf numFmtId="0" fontId="15" fillId="0" borderId="0" xfId="0" applyFont="1" applyFill="1"/>
    <xf numFmtId="0" fontId="16" fillId="0" borderId="0" xfId="0" applyFont="1" applyFill="1"/>
    <xf numFmtId="0" fontId="18" fillId="4" borderId="1" xfId="0" applyFont="1" applyFill="1" applyBorder="1"/>
    <xf numFmtId="44" fontId="18" fillId="4" borderId="1" xfId="1" applyFont="1" applyFill="1" applyBorder="1"/>
    <xf numFmtId="0" fontId="19" fillId="0" borderId="0" xfId="0" applyFont="1" applyFill="1"/>
    <xf numFmtId="0" fontId="19" fillId="4" borderId="1" xfId="0" applyFont="1" applyFill="1" applyBorder="1"/>
    <xf numFmtId="44" fontId="19" fillId="4" borderId="1" xfId="1" applyFont="1" applyFill="1" applyBorder="1"/>
    <xf numFmtId="0" fontId="25" fillId="3" borderId="1" xfId="0" applyFont="1" applyFill="1" applyBorder="1"/>
    <xf numFmtId="44" fontId="18" fillId="4" borderId="4" xfId="1" applyFont="1" applyFill="1" applyBorder="1"/>
    <xf numFmtId="44" fontId="18" fillId="4" borderId="5" xfId="1" applyFont="1" applyFill="1" applyBorder="1"/>
    <xf numFmtId="44" fontId="18" fillId="4" borderId="6" xfId="1" applyFont="1" applyFill="1" applyBorder="1"/>
    <xf numFmtId="44" fontId="19" fillId="4" borderId="4" xfId="1" applyFont="1" applyFill="1" applyBorder="1"/>
    <xf numFmtId="44" fontId="19" fillId="4" borderId="5" xfId="1" applyFont="1" applyFill="1" applyBorder="1"/>
    <xf numFmtId="44" fontId="19" fillId="4" borderId="6" xfId="1" applyFont="1" applyFill="1" applyBorder="1"/>
    <xf numFmtId="0" fontId="26" fillId="9" borderId="1" xfId="0" applyFont="1" applyFill="1" applyBorder="1"/>
    <xf numFmtId="164" fontId="26" fillId="9" borderId="1" xfId="0" applyNumberFormat="1" applyFont="1" applyFill="1" applyBorder="1"/>
    <xf numFmtId="0" fontId="26" fillId="9" borderId="1" xfId="0" applyNumberFormat="1" applyFont="1" applyFill="1" applyBorder="1"/>
    <xf numFmtId="0" fontId="29" fillId="3" borderId="0" xfId="0" applyFont="1" applyFill="1" applyBorder="1"/>
    <xf numFmtId="0" fontId="27" fillId="3" borderId="0" xfId="0" applyFont="1" applyFill="1" applyBorder="1"/>
    <xf numFmtId="0" fontId="27" fillId="3" borderId="16" xfId="0" applyFont="1" applyFill="1" applyBorder="1"/>
    <xf numFmtId="0" fontId="28" fillId="3" borderId="17" xfId="0" applyFont="1" applyFill="1" applyBorder="1"/>
    <xf numFmtId="0" fontId="28" fillId="3" borderId="18" xfId="0" applyFont="1" applyFill="1" applyBorder="1"/>
    <xf numFmtId="0" fontId="27" fillId="3" borderId="19" xfId="0" applyFont="1" applyFill="1" applyBorder="1"/>
    <xf numFmtId="0" fontId="29" fillId="3" borderId="20" xfId="0" applyFont="1" applyFill="1" applyBorder="1"/>
    <xf numFmtId="0" fontId="27" fillId="3" borderId="20" xfId="0" applyFont="1" applyFill="1" applyBorder="1"/>
    <xf numFmtId="0" fontId="27" fillId="3" borderId="21" xfId="0" applyFont="1" applyFill="1" applyBorder="1"/>
    <xf numFmtId="43" fontId="27" fillId="3" borderId="22" xfId="2" applyFont="1" applyFill="1" applyBorder="1"/>
    <xf numFmtId="0" fontId="27" fillId="3" borderId="23" xfId="0" applyFont="1" applyFill="1" applyBorder="1"/>
    <xf numFmtId="0" fontId="10" fillId="3" borderId="16" xfId="0" applyFont="1" applyFill="1" applyBorder="1"/>
    <xf numFmtId="0" fontId="11" fillId="3" borderId="17" xfId="0" applyFont="1" applyFill="1" applyBorder="1"/>
    <xf numFmtId="0" fontId="11" fillId="3" borderId="18" xfId="0" applyFont="1" applyFill="1" applyBorder="1"/>
    <xf numFmtId="0" fontId="10" fillId="3" borderId="19" xfId="0" applyFont="1" applyFill="1" applyBorder="1"/>
    <xf numFmtId="0" fontId="10" fillId="3" borderId="0" xfId="0" applyFont="1" applyFill="1" applyBorder="1"/>
    <xf numFmtId="0" fontId="10" fillId="3" borderId="20" xfId="0" applyFont="1" applyFill="1" applyBorder="1"/>
    <xf numFmtId="0" fontId="10" fillId="3" borderId="21" xfId="0" applyFont="1" applyFill="1" applyBorder="1"/>
    <xf numFmtId="43" fontId="10" fillId="3" borderId="22" xfId="2" applyFont="1" applyFill="1" applyBorder="1"/>
    <xf numFmtId="0" fontId="10" fillId="3" borderId="23" xfId="0" applyFont="1" applyFill="1" applyBorder="1"/>
    <xf numFmtId="0" fontId="0" fillId="3" borderId="16" xfId="0" applyFill="1" applyBorder="1"/>
    <xf numFmtId="0" fontId="0" fillId="3" borderId="19" xfId="0" applyFill="1" applyBorder="1"/>
    <xf numFmtId="0" fontId="0" fillId="3" borderId="20" xfId="0" applyFill="1" applyBorder="1"/>
    <xf numFmtId="0" fontId="0" fillId="3" borderId="21" xfId="0" applyFill="1" applyBorder="1"/>
    <xf numFmtId="0" fontId="0" fillId="3" borderId="22" xfId="0" applyFill="1" applyBorder="1"/>
    <xf numFmtId="0" fontId="0" fillId="3" borderId="23" xfId="0" applyFill="1" applyBorder="1"/>
    <xf numFmtId="0" fontId="25" fillId="5" borderId="1" xfId="0" applyFont="1" applyFill="1" applyBorder="1" applyAlignment="1">
      <alignment horizontal="center"/>
    </xf>
    <xf numFmtId="0" fontId="23" fillId="0" borderId="0" xfId="0" applyFont="1" applyFill="1"/>
    <xf numFmtId="0" fontId="25" fillId="5" borderId="5" xfId="0" applyFont="1" applyFill="1" applyBorder="1" applyAlignment="1">
      <alignment horizontal="right"/>
    </xf>
    <xf numFmtId="0" fontId="25" fillId="5" borderId="5" xfId="0" applyFont="1" applyFill="1" applyBorder="1"/>
    <xf numFmtId="0" fontId="25" fillId="5" borderId="6" xfId="0" applyFont="1" applyFill="1" applyBorder="1"/>
    <xf numFmtId="0" fontId="31" fillId="0" borderId="0" xfId="0" applyFont="1" applyFill="1"/>
    <xf numFmtId="43" fontId="31" fillId="5" borderId="1" xfId="2" applyFont="1" applyFill="1" applyBorder="1"/>
    <xf numFmtId="44" fontId="31" fillId="5" borderId="6" xfId="1" applyFont="1" applyFill="1" applyBorder="1"/>
    <xf numFmtId="0" fontId="31" fillId="5" borderId="1" xfId="0" applyFont="1" applyFill="1" applyBorder="1" applyAlignment="1">
      <alignment horizontal="center"/>
    </xf>
    <xf numFmtId="0" fontId="31" fillId="5" borderId="4" xfId="0" applyFont="1" applyFill="1" applyBorder="1" applyAlignment="1">
      <alignment horizontal="right"/>
    </xf>
    <xf numFmtId="0" fontId="31" fillId="5" borderId="5" xfId="0" applyFont="1" applyFill="1" applyBorder="1" applyAlignment="1">
      <alignment horizontal="right"/>
    </xf>
    <xf numFmtId="0" fontId="31" fillId="5" borderId="5" xfId="0" applyFont="1" applyFill="1" applyBorder="1"/>
    <xf numFmtId="0" fontId="31" fillId="5" borderId="6" xfId="0" applyFont="1" applyFill="1" applyBorder="1"/>
    <xf numFmtId="0" fontId="31" fillId="5" borderId="6" xfId="0" applyFont="1" applyFill="1" applyBorder="1" applyAlignment="1">
      <alignment horizontal="right"/>
    </xf>
    <xf numFmtId="0" fontId="31" fillId="5" borderId="13" xfId="0" applyFont="1" applyFill="1" applyBorder="1" applyAlignment="1">
      <alignment horizontal="right"/>
    </xf>
    <xf numFmtId="0" fontId="31" fillId="5" borderId="14" xfId="0" applyFont="1" applyFill="1" applyBorder="1" applyAlignment="1">
      <alignment horizontal="right"/>
    </xf>
    <xf numFmtId="0" fontId="31" fillId="5" borderId="11" xfId="0" applyFont="1" applyFill="1" applyBorder="1" applyAlignment="1">
      <alignment horizontal="right"/>
    </xf>
    <xf numFmtId="0" fontId="4" fillId="0" borderId="0" xfId="0" applyFont="1" applyFill="1"/>
    <xf numFmtId="0" fontId="6" fillId="10" borderId="1" xfId="0" applyFont="1" applyFill="1" applyBorder="1" applyAlignment="1">
      <alignment horizontal="center" vertical="center"/>
    </xf>
    <xf numFmtId="0" fontId="6" fillId="10" borderId="1" xfId="0" applyFont="1" applyFill="1" applyBorder="1" applyAlignment="1">
      <alignment horizontal="center"/>
    </xf>
    <xf numFmtId="0" fontId="15" fillId="10" borderId="1" xfId="0" applyFont="1" applyFill="1" applyBorder="1"/>
    <xf numFmtId="44" fontId="5" fillId="7" borderId="4" xfId="1" applyFont="1" applyFill="1" applyBorder="1"/>
    <xf numFmtId="44" fontId="5" fillId="7" borderId="4" xfId="1" applyFont="1" applyFill="1" applyBorder="1" applyAlignment="1">
      <alignment horizontal="left" vertical="top"/>
    </xf>
    <xf numFmtId="44" fontId="5" fillId="7" borderId="5" xfId="1" applyFont="1" applyFill="1" applyBorder="1"/>
    <xf numFmtId="44" fontId="5" fillId="7" borderId="6" xfId="1" applyFont="1" applyFill="1" applyBorder="1"/>
    <xf numFmtId="0" fontId="15" fillId="7" borderId="1" xfId="0" applyFont="1" applyFill="1" applyBorder="1"/>
    <xf numFmtId="9" fontId="15" fillId="7" borderId="1" xfId="0" applyNumberFormat="1" applyFont="1" applyFill="1" applyBorder="1"/>
    <xf numFmtId="0" fontId="8" fillId="0" borderId="0" xfId="0" applyFont="1" applyFill="1"/>
    <xf numFmtId="0" fontId="24" fillId="11" borderId="0" xfId="0" applyFont="1" applyFill="1" applyBorder="1" applyAlignment="1">
      <alignment vertical="top"/>
    </xf>
    <xf numFmtId="44" fontId="5" fillId="0" borderId="0" xfId="1" applyFont="1" applyFill="1" applyBorder="1"/>
    <xf numFmtId="0" fontId="0" fillId="0" borderId="0" xfId="0" applyFill="1" applyAlignment="1">
      <alignment horizontal="center" vertical="center"/>
    </xf>
    <xf numFmtId="43" fontId="34" fillId="2" borderId="1" xfId="2" applyFont="1" applyFill="1" applyBorder="1"/>
    <xf numFmtId="0" fontId="23" fillId="10" borderId="1" xfId="0" applyFont="1" applyFill="1" applyBorder="1"/>
    <xf numFmtId="0" fontId="23" fillId="2" borderId="1" xfId="0" applyFont="1" applyFill="1" applyBorder="1"/>
    <xf numFmtId="0" fontId="35" fillId="2" borderId="1" xfId="0" applyFont="1" applyFill="1" applyBorder="1" applyAlignment="1">
      <alignment horizontal="center" vertical="center"/>
    </xf>
    <xf numFmtId="0" fontId="35" fillId="2" borderId="1" xfId="0" applyFont="1" applyFill="1" applyBorder="1" applyAlignment="1">
      <alignment horizontal="center"/>
    </xf>
    <xf numFmtId="44" fontId="15" fillId="2" borderId="4" xfId="1" applyFont="1" applyFill="1" applyBorder="1"/>
    <xf numFmtId="44" fontId="15" fillId="2" borderId="5" xfId="1" applyFont="1" applyFill="1" applyBorder="1"/>
    <xf numFmtId="44" fontId="15" fillId="2" borderId="6" xfId="1" applyFont="1" applyFill="1" applyBorder="1"/>
    <xf numFmtId="0" fontId="19" fillId="2" borderId="1" xfId="0" applyFont="1" applyFill="1" applyBorder="1"/>
    <xf numFmtId="0" fontId="15" fillId="2" borderId="7" xfId="0" applyFont="1" applyFill="1" applyBorder="1"/>
    <xf numFmtId="0" fontId="15" fillId="2" borderId="12" xfId="0" applyFont="1" applyFill="1" applyBorder="1"/>
    <xf numFmtId="0" fontId="15" fillId="2" borderId="13" xfId="0" applyFont="1" applyFill="1" applyBorder="1"/>
    <xf numFmtId="0" fontId="15" fillId="2" borderId="8" xfId="0" applyNumberFormat="1" applyFont="1" applyFill="1" applyBorder="1"/>
    <xf numFmtId="0" fontId="15" fillId="2" borderId="0" xfId="0" applyFont="1" applyFill="1" applyBorder="1"/>
    <xf numFmtId="0" fontId="15" fillId="2" borderId="14" xfId="0" applyFont="1" applyFill="1" applyBorder="1"/>
    <xf numFmtId="0" fontId="15" fillId="2" borderId="8" xfId="0" applyFont="1" applyFill="1" applyBorder="1"/>
    <xf numFmtId="0" fontId="19" fillId="2" borderId="9" xfId="0" applyFont="1" applyFill="1" applyBorder="1"/>
    <xf numFmtId="0" fontId="19" fillId="2" borderId="10" xfId="0" applyFont="1" applyFill="1" applyBorder="1"/>
    <xf numFmtId="0" fontId="19" fillId="2" borderId="11" xfId="0" applyFont="1" applyFill="1" applyBorder="1"/>
    <xf numFmtId="0" fontId="9" fillId="0" borderId="0" xfId="0" applyFont="1" applyFill="1" applyAlignment="1">
      <alignment horizontal="center"/>
    </xf>
    <xf numFmtId="0" fontId="22" fillId="5" borderId="0" xfId="0" applyFont="1" applyFill="1"/>
    <xf numFmtId="2" fontId="38" fillId="5" borderId="0" xfId="0" applyNumberFormat="1" applyFont="1" applyFill="1"/>
    <xf numFmtId="9" fontId="32" fillId="0" borderId="0" xfId="3" applyFont="1" applyFill="1" applyBorder="1"/>
    <xf numFmtId="0" fontId="18" fillId="4" borderId="0" xfId="0" applyFont="1" applyFill="1" applyAlignment="1">
      <alignment horizontal="center"/>
    </xf>
    <xf numFmtId="9" fontId="32" fillId="5" borderId="1" xfId="3" applyNumberFormat="1" applyFont="1" applyFill="1" applyBorder="1"/>
    <xf numFmtId="0" fontId="23" fillId="12" borderId="1" xfId="0" applyFont="1" applyFill="1" applyBorder="1"/>
    <xf numFmtId="44" fontId="23" fillId="12" borderId="1" xfId="0" applyNumberFormat="1" applyFont="1" applyFill="1" applyBorder="1"/>
    <xf numFmtId="0" fontId="23" fillId="4" borderId="1" xfId="0" applyFont="1" applyFill="1" applyBorder="1"/>
    <xf numFmtId="0" fontId="13" fillId="0" borderId="0" xfId="0" applyFont="1" applyFill="1" applyBorder="1" applyAlignment="1">
      <alignment horizontal="center" vertical="center"/>
    </xf>
    <xf numFmtId="0" fontId="33" fillId="10" borderId="0" xfId="0" applyFont="1" applyFill="1" applyBorder="1" applyAlignment="1">
      <alignment horizontal="center" vertical="center"/>
    </xf>
    <xf numFmtId="0" fontId="32" fillId="11" borderId="0" xfId="0" applyFont="1" applyFill="1" applyBorder="1" applyAlignment="1">
      <alignment horizontal="center" vertical="top"/>
    </xf>
    <xf numFmtId="0" fontId="32" fillId="11" borderId="0" xfId="0" applyFont="1" applyFill="1" applyBorder="1" applyAlignment="1">
      <alignment horizontal="center"/>
    </xf>
    <xf numFmtId="0" fontId="24" fillId="10" borderId="0" xfId="0" applyFont="1" applyFill="1" applyBorder="1" applyAlignment="1">
      <alignment horizontal="center"/>
    </xf>
    <xf numFmtId="0" fontId="22" fillId="10" borderId="0" xfId="0" applyFont="1" applyFill="1" applyBorder="1" applyAlignment="1">
      <alignment horizontal="center" vertical="center"/>
    </xf>
    <xf numFmtId="0" fontId="22" fillId="10" borderId="0" xfId="0" applyFont="1" applyFill="1" applyBorder="1" applyAlignment="1">
      <alignment horizontal="center" vertical="center" wrapText="1"/>
    </xf>
    <xf numFmtId="0" fontId="24" fillId="11" borderId="0" xfId="0" applyFont="1" applyFill="1" applyBorder="1" applyAlignment="1">
      <alignment horizontal="center"/>
    </xf>
    <xf numFmtId="165" fontId="15" fillId="7" borderId="1" xfId="0" applyNumberFormat="1" applyFont="1" applyFill="1" applyBorder="1" applyAlignment="1">
      <alignment horizontal="center"/>
    </xf>
    <xf numFmtId="44" fontId="15" fillId="7" borderId="2" xfId="1" applyFont="1" applyFill="1" applyBorder="1" applyAlignment="1">
      <alignment horizontal="center" vertical="center" wrapText="1"/>
    </xf>
    <xf numFmtId="44" fontId="15" fillId="7" borderId="15" xfId="1" applyFont="1" applyFill="1" applyBorder="1" applyAlignment="1">
      <alignment horizontal="center" vertical="center" wrapText="1"/>
    </xf>
    <xf numFmtId="44" fontId="15" fillId="7" borderId="3" xfId="1" applyFont="1" applyFill="1" applyBorder="1" applyAlignment="1">
      <alignment horizontal="center" vertical="center" wrapText="1"/>
    </xf>
    <xf numFmtId="44" fontId="15" fillId="7" borderId="1" xfId="1" applyFont="1" applyFill="1" applyBorder="1" applyAlignment="1">
      <alignment horizontal="center" vertical="center" wrapText="1"/>
    </xf>
    <xf numFmtId="0" fontId="6" fillId="10" borderId="2" xfId="0" applyFont="1" applyFill="1" applyBorder="1" applyAlignment="1">
      <alignment horizontal="center"/>
    </xf>
    <xf numFmtId="0" fontId="6" fillId="10" borderId="3" xfId="0" applyFont="1" applyFill="1" applyBorder="1" applyAlignment="1">
      <alignment horizontal="center"/>
    </xf>
    <xf numFmtId="0" fontId="7" fillId="10" borderId="2" xfId="0" applyFont="1" applyFill="1" applyBorder="1" applyAlignment="1">
      <alignment horizontal="center"/>
    </xf>
    <xf numFmtId="0" fontId="7" fillId="10" borderId="3" xfId="0" applyFont="1" applyFill="1" applyBorder="1" applyAlignment="1">
      <alignment horizontal="center"/>
    </xf>
    <xf numFmtId="0" fontId="14" fillId="10" borderId="2" xfId="0" applyFont="1" applyFill="1" applyBorder="1" applyAlignment="1">
      <alignment horizontal="center"/>
    </xf>
    <xf numFmtId="0" fontId="14" fillId="10" borderId="15" xfId="0" applyFont="1" applyFill="1" applyBorder="1" applyAlignment="1">
      <alignment horizontal="center"/>
    </xf>
    <xf numFmtId="0" fontId="14" fillId="10" borderId="3" xfId="0" applyFont="1" applyFill="1" applyBorder="1" applyAlignment="1">
      <alignment horizontal="center"/>
    </xf>
    <xf numFmtId="0" fontId="15" fillId="7" borderId="2" xfId="0" applyFont="1" applyFill="1" applyBorder="1" applyAlignment="1">
      <alignment horizontal="center"/>
    </xf>
    <xf numFmtId="0" fontId="15" fillId="7" borderId="15" xfId="0" applyFont="1" applyFill="1" applyBorder="1" applyAlignment="1">
      <alignment horizontal="center"/>
    </xf>
    <xf numFmtId="0" fontId="15" fillId="7" borderId="3" xfId="0" applyFont="1" applyFill="1" applyBorder="1" applyAlignment="1">
      <alignment horizontal="center"/>
    </xf>
    <xf numFmtId="0" fontId="15" fillId="7" borderId="1" xfId="0" applyFont="1" applyFill="1" applyBorder="1" applyAlignment="1">
      <alignment horizontal="center"/>
    </xf>
    <xf numFmtId="0" fontId="21" fillId="8" borderId="0" xfId="0" applyFont="1" applyFill="1" applyAlignment="1">
      <alignment horizontal="center" vertical="center"/>
    </xf>
    <xf numFmtId="0" fontId="17" fillId="0" borderId="10" xfId="0" applyFont="1" applyFill="1" applyBorder="1" applyAlignment="1">
      <alignment horizontal="center"/>
    </xf>
    <xf numFmtId="0" fontId="20" fillId="0" borderId="10" xfId="0" applyFont="1" applyFill="1" applyBorder="1" applyAlignment="1">
      <alignment horizontal="center"/>
    </xf>
    <xf numFmtId="0" fontId="26" fillId="9" borderId="1" xfId="0" applyFont="1" applyFill="1" applyBorder="1" applyAlignment="1">
      <alignment horizontal="center"/>
    </xf>
    <xf numFmtId="0" fontId="26" fillId="9" borderId="1" xfId="0" applyNumberFormat="1" applyFont="1" applyFill="1" applyBorder="1" applyAlignment="1">
      <alignment horizontal="center"/>
    </xf>
    <xf numFmtId="0" fontId="25" fillId="3" borderId="2" xfId="0" applyFont="1" applyFill="1" applyBorder="1" applyAlignment="1">
      <alignment horizontal="center"/>
    </xf>
    <xf numFmtId="0" fontId="25" fillId="3" borderId="15" xfId="0" applyFont="1" applyFill="1" applyBorder="1" applyAlignment="1">
      <alignment horizontal="center"/>
    </xf>
    <xf numFmtId="0" fontId="25" fillId="3" borderId="3" xfId="0" applyFont="1" applyFill="1" applyBorder="1" applyAlignment="1">
      <alignment horizontal="center"/>
    </xf>
    <xf numFmtId="0" fontId="25" fillId="3" borderId="1" xfId="0" applyFont="1" applyFill="1" applyBorder="1" applyAlignment="1">
      <alignment horizontal="center" vertical="center"/>
    </xf>
    <xf numFmtId="0" fontId="25" fillId="3" borderId="7" xfId="0" applyFont="1" applyFill="1" applyBorder="1" applyAlignment="1">
      <alignment horizontal="center" vertical="center"/>
    </xf>
    <xf numFmtId="0" fontId="25" fillId="3" borderId="13"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11" xfId="0" applyFont="1" applyFill="1" applyBorder="1" applyAlignment="1">
      <alignment horizontal="center" vertical="center"/>
    </xf>
    <xf numFmtId="0" fontId="25" fillId="3" borderId="1" xfId="0" applyFont="1" applyFill="1" applyBorder="1" applyAlignment="1">
      <alignment horizontal="center"/>
    </xf>
    <xf numFmtId="0" fontId="25" fillId="3" borderId="7" xfId="0" applyFont="1" applyFill="1" applyBorder="1" applyAlignment="1">
      <alignment horizontal="center" vertical="center" wrapText="1"/>
    </xf>
    <xf numFmtId="0" fontId="25" fillId="3" borderId="13" xfId="0" applyFont="1" applyFill="1" applyBorder="1" applyAlignment="1">
      <alignment horizontal="center" vertical="center" wrapText="1"/>
    </xf>
    <xf numFmtId="0" fontId="25" fillId="3" borderId="9" xfId="0" applyFont="1" applyFill="1" applyBorder="1" applyAlignment="1">
      <alignment horizontal="center" vertical="center" wrapText="1"/>
    </xf>
    <xf numFmtId="0" fontId="25" fillId="3" borderId="1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3" borderId="4" xfId="0" applyFont="1" applyFill="1" applyBorder="1" applyAlignment="1">
      <alignment horizontal="center" vertical="center"/>
    </xf>
    <xf numFmtId="0" fontId="25" fillId="3" borderId="6" xfId="0" applyFont="1" applyFill="1" applyBorder="1" applyAlignment="1">
      <alignment horizontal="center" vertical="center"/>
    </xf>
    <xf numFmtId="0" fontId="25" fillId="3" borderId="12" xfId="0" applyFont="1" applyFill="1" applyBorder="1" applyAlignment="1">
      <alignment horizontal="center" vertical="center"/>
    </xf>
    <xf numFmtId="0" fontId="25" fillId="3" borderId="10" xfId="0" applyFont="1" applyFill="1" applyBorder="1" applyAlignment="1">
      <alignment horizontal="center" vertical="center"/>
    </xf>
    <xf numFmtId="0" fontId="31" fillId="5" borderId="9" xfId="0" applyFont="1" applyFill="1" applyBorder="1" applyAlignment="1">
      <alignment horizontal="center"/>
    </xf>
    <xf numFmtId="0" fontId="31" fillId="5" borderId="10" xfId="0" applyFont="1" applyFill="1" applyBorder="1" applyAlignment="1">
      <alignment horizontal="center"/>
    </xf>
    <xf numFmtId="0" fontId="30" fillId="5" borderId="7" xfId="0" applyFont="1" applyFill="1" applyBorder="1" applyAlignment="1">
      <alignment horizontal="center"/>
    </xf>
    <xf numFmtId="0" fontId="30" fillId="5" borderId="12" xfId="0" applyFont="1" applyFill="1" applyBorder="1" applyAlignment="1">
      <alignment horizontal="center"/>
    </xf>
    <xf numFmtId="0" fontId="30" fillId="5" borderId="13" xfId="0" applyFont="1" applyFill="1" applyBorder="1" applyAlignment="1">
      <alignment horizontal="center"/>
    </xf>
    <xf numFmtId="0" fontId="30" fillId="5" borderId="2" xfId="0" applyFont="1" applyFill="1" applyBorder="1" applyAlignment="1">
      <alignment horizontal="center"/>
    </xf>
    <xf numFmtId="0" fontId="30" fillId="5" borderId="15" xfId="0" applyFont="1" applyFill="1" applyBorder="1" applyAlignment="1">
      <alignment horizontal="center"/>
    </xf>
    <xf numFmtId="0" fontId="30" fillId="5" borderId="3" xfId="0" applyFont="1" applyFill="1" applyBorder="1" applyAlignment="1">
      <alignment horizontal="center"/>
    </xf>
    <xf numFmtId="0" fontId="31" fillId="5" borderId="2" xfId="0" applyFont="1" applyFill="1" applyBorder="1" applyAlignment="1">
      <alignment horizontal="center"/>
    </xf>
    <xf numFmtId="0" fontId="31" fillId="5" borderId="15" xfId="0" applyFont="1" applyFill="1" applyBorder="1" applyAlignment="1">
      <alignment horizontal="center"/>
    </xf>
    <xf numFmtId="0" fontId="30" fillId="5" borderId="0" xfId="0" applyFont="1" applyFill="1" applyAlignment="1">
      <alignment horizontal="center"/>
    </xf>
    <xf numFmtId="0" fontId="30" fillId="5" borderId="10" xfId="0" applyFont="1" applyFill="1" applyBorder="1" applyAlignment="1">
      <alignment horizontal="center"/>
    </xf>
    <xf numFmtId="0" fontId="31" fillId="0" borderId="12" xfId="0" applyFont="1" applyFill="1" applyBorder="1" applyAlignment="1">
      <alignment horizontal="center"/>
    </xf>
    <xf numFmtId="0" fontId="0" fillId="10" borderId="0" xfId="0" applyFill="1" applyAlignment="1">
      <alignment horizontal="center" wrapText="1"/>
    </xf>
    <xf numFmtId="0" fontId="23" fillId="6" borderId="26" xfId="0" applyFont="1" applyFill="1" applyBorder="1" applyAlignment="1">
      <alignment horizontal="center" vertical="center" wrapText="1"/>
    </xf>
    <xf numFmtId="0" fontId="23" fillId="6" borderId="28" xfId="0" applyFont="1" applyFill="1" applyBorder="1" applyAlignment="1">
      <alignment horizontal="center" vertical="center" wrapText="1"/>
    </xf>
    <xf numFmtId="0" fontId="23" fillId="6" borderId="30" xfId="0" applyFont="1" applyFill="1" applyBorder="1" applyAlignment="1">
      <alignment horizontal="center" vertical="center" wrapText="1"/>
    </xf>
    <xf numFmtId="0" fontId="23" fillId="6" borderId="29" xfId="0" applyFont="1" applyFill="1" applyBorder="1" applyAlignment="1">
      <alignment horizontal="center" vertical="center" wrapText="1"/>
    </xf>
    <xf numFmtId="0" fontId="19" fillId="6" borderId="25" xfId="0" applyFont="1" applyFill="1" applyBorder="1" applyAlignment="1">
      <alignment horizontal="center" vertical="center"/>
    </xf>
    <xf numFmtId="0" fontId="25" fillId="6" borderId="26" xfId="0" applyFont="1" applyFill="1" applyBorder="1" applyAlignment="1">
      <alignment horizontal="center" vertical="center"/>
    </xf>
    <xf numFmtId="0" fontId="25" fillId="6" borderId="28" xfId="0" applyFont="1" applyFill="1" applyBorder="1" applyAlignment="1">
      <alignment horizontal="center" vertical="center"/>
    </xf>
    <xf numFmtId="0" fontId="25" fillId="6" borderId="30" xfId="0" applyFont="1" applyFill="1" applyBorder="1" applyAlignment="1">
      <alignment horizontal="center" vertical="center"/>
    </xf>
    <xf numFmtId="0" fontId="25" fillId="6" borderId="29" xfId="0" applyFont="1" applyFill="1" applyBorder="1" applyAlignment="1">
      <alignment horizontal="center" vertical="center"/>
    </xf>
    <xf numFmtId="0" fontId="25" fillId="6" borderId="25" xfId="0" applyFont="1" applyFill="1" applyBorder="1" applyAlignment="1">
      <alignment horizontal="center" vertical="center"/>
    </xf>
    <xf numFmtId="0" fontId="23" fillId="10" borderId="0" xfId="0" applyFont="1" applyFill="1" applyBorder="1" applyAlignment="1">
      <alignment horizontal="center" wrapText="1"/>
    </xf>
    <xf numFmtId="0" fontId="39" fillId="6" borderId="25" xfId="0" applyFont="1" applyFill="1" applyBorder="1" applyAlignment="1">
      <alignment horizontal="center" vertical="center" wrapText="1"/>
    </xf>
    <xf numFmtId="0" fontId="40" fillId="6" borderId="25" xfId="0" applyFont="1" applyFill="1" applyBorder="1" applyAlignment="1">
      <alignment horizontal="center" vertical="center" wrapText="1"/>
    </xf>
    <xf numFmtId="0" fontId="23" fillId="6" borderId="27" xfId="0" applyFont="1" applyFill="1" applyBorder="1" applyAlignment="1">
      <alignment horizontal="center" vertical="center" wrapText="1"/>
    </xf>
    <xf numFmtId="0" fontId="23" fillId="6" borderId="24" xfId="0" applyFont="1" applyFill="1" applyBorder="1" applyAlignment="1">
      <alignment horizontal="center" vertical="center" wrapText="1"/>
    </xf>
    <xf numFmtId="0" fontId="39" fillId="6" borderId="31" xfId="0" applyFont="1" applyFill="1" applyBorder="1" applyAlignment="1">
      <alignment horizontal="center" vertical="center" wrapText="1"/>
    </xf>
    <xf numFmtId="0" fontId="39" fillId="6" borderId="32" xfId="0" applyFont="1" applyFill="1" applyBorder="1" applyAlignment="1">
      <alignment horizontal="center" vertical="center" wrapText="1"/>
    </xf>
    <xf numFmtId="44" fontId="23" fillId="12" borderId="4" xfId="1" applyFont="1" applyFill="1" applyBorder="1" applyAlignment="1">
      <alignment horizontal="center"/>
    </xf>
    <xf numFmtId="44" fontId="23" fillId="12" borderId="6" xfId="1" applyFont="1" applyFill="1" applyBorder="1" applyAlignment="1">
      <alignment horizontal="center"/>
    </xf>
    <xf numFmtId="0" fontId="35" fillId="2" borderId="2" xfId="0" applyFont="1" applyFill="1" applyBorder="1" applyAlignment="1">
      <alignment horizontal="center"/>
    </xf>
    <xf numFmtId="0" fontId="35" fillId="2" borderId="3"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36" fillId="2" borderId="2" xfId="0" applyFont="1" applyFill="1" applyBorder="1" applyAlignment="1">
      <alignment horizontal="center"/>
    </xf>
    <xf numFmtId="0" fontId="36" fillId="2" borderId="3" xfId="0" applyFont="1" applyFill="1" applyBorder="1" applyAlignment="1">
      <alignment horizontal="center"/>
    </xf>
    <xf numFmtId="0" fontId="17" fillId="2" borderId="1" xfId="0" applyFont="1" applyFill="1" applyBorder="1" applyAlignment="1">
      <alignment horizontal="center"/>
    </xf>
    <xf numFmtId="0" fontId="20" fillId="2" borderId="1" xfId="0" applyFont="1" applyFill="1" applyBorder="1" applyAlignment="1">
      <alignment horizontal="center"/>
    </xf>
    <xf numFmtId="0" fontId="23" fillId="4" borderId="1" xfId="0" applyFont="1" applyFill="1" applyBorder="1" applyAlignment="1">
      <alignment horizontal="center"/>
    </xf>
    <xf numFmtId="0" fontId="22" fillId="5" borderId="0" xfId="0" applyFont="1" applyFill="1" applyAlignment="1">
      <alignment horizontal="center"/>
    </xf>
    <xf numFmtId="0" fontId="32" fillId="2" borderId="7" xfId="0" applyFont="1" applyFill="1" applyBorder="1" applyAlignment="1">
      <alignment horizontal="center" vertical="center" wrapText="1"/>
    </xf>
    <xf numFmtId="0" fontId="32" fillId="2" borderId="12" xfId="0" applyFont="1" applyFill="1" applyBorder="1" applyAlignment="1">
      <alignment horizontal="center" vertical="center" wrapText="1"/>
    </xf>
    <xf numFmtId="0" fontId="32" fillId="2" borderId="13" xfId="0" applyFont="1" applyFill="1" applyBorder="1" applyAlignment="1">
      <alignment horizontal="center" vertical="center" wrapText="1"/>
    </xf>
    <xf numFmtId="0" fontId="32" fillId="2" borderId="9"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32" fillId="2" borderId="11" xfId="0" applyFont="1" applyFill="1" applyBorder="1" applyAlignment="1">
      <alignment horizontal="center" vertical="center" wrapText="1"/>
    </xf>
    <xf numFmtId="0" fontId="37" fillId="5" borderId="13" xfId="0" applyFont="1" applyFill="1" applyBorder="1" applyAlignment="1">
      <alignment horizontal="center" vertical="center"/>
    </xf>
    <xf numFmtId="0" fontId="37" fillId="5" borderId="14" xfId="0" applyFont="1" applyFill="1" applyBorder="1" applyAlignment="1">
      <alignment horizontal="center" vertical="center"/>
    </xf>
    <xf numFmtId="0" fontId="32" fillId="5" borderId="4" xfId="0" applyFont="1" applyFill="1" applyBorder="1" applyAlignment="1">
      <alignment horizontal="center"/>
    </xf>
    <xf numFmtId="0" fontId="32" fillId="5" borderId="6" xfId="0" applyFont="1" applyFill="1" applyBorder="1" applyAlignment="1">
      <alignment horizontal="center"/>
    </xf>
    <xf numFmtId="0" fontId="23" fillId="12" borderId="7" xfId="0" applyFont="1" applyFill="1" applyBorder="1" applyAlignment="1">
      <alignment horizontal="center"/>
    </xf>
    <xf numFmtId="0" fontId="23" fillId="12" borderId="9" xfId="0" applyFont="1" applyFill="1" applyBorder="1" applyAlignment="1">
      <alignment horizontal="center"/>
    </xf>
    <xf numFmtId="0" fontId="23" fillId="12" borderId="12" xfId="0" applyFont="1" applyFill="1" applyBorder="1" applyAlignment="1">
      <alignment horizontal="center"/>
    </xf>
    <xf numFmtId="0" fontId="23" fillId="12" borderId="0" xfId="0" applyFont="1" applyFill="1" applyBorder="1" applyAlignment="1">
      <alignment horizontal="center"/>
    </xf>
    <xf numFmtId="0" fontId="23" fillId="4" borderId="1"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6" xfId="0" applyFont="1" applyFill="1" applyBorder="1" applyAlignment="1">
      <alignment horizontal="center" vertical="center"/>
    </xf>
  </cellXfs>
  <cellStyles count="4">
    <cellStyle name="Millares" xfId="2" builtinId="3"/>
    <cellStyle name="Moneda" xfId="1" builtinId="4"/>
    <cellStyle name="Normal" xfId="0" builtinId="0"/>
    <cellStyle name="Porcentaje" xfId="3" builtinId="5"/>
  </cellStyles>
  <dxfs count="0"/>
  <tableStyles count="0" defaultTableStyle="TableStyleMedium2" defaultPivotStyle="PivotStyleLight16"/>
  <colors>
    <mruColors>
      <color rgb="FFFF99CC"/>
      <color rgb="FFCC66FF"/>
      <color rgb="FFFF9999"/>
      <color rgb="FFFFCCCC"/>
      <color rgb="FFFFFFCC"/>
      <color rgb="FFFFCCFF"/>
      <color rgb="FFCCFFFF"/>
      <color rgb="FFFF0066"/>
      <color rgb="FF99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s-ES_tradnl"/>
              <a:t>EMPRESA A</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s-MX"/>
        </a:p>
      </c:txPr>
    </c:title>
    <c:autoTitleDeleted val="0"/>
    <c:plotArea>
      <c:layout/>
      <c:lineChart>
        <c:grouping val="standard"/>
        <c:varyColors val="0"/>
        <c:ser>
          <c:idx val="1"/>
          <c:order val="0"/>
          <c:tx>
            <c:strRef>
              <c:f>SIMULADOR!$AP$44</c:f>
              <c:strCache>
                <c:ptCount val="1"/>
                <c:pt idx="0">
                  <c:v>INGRESO TOTAL</c:v>
                </c:pt>
              </c:strCache>
            </c:strRef>
          </c:tx>
          <c:spPr>
            <a:ln w="22225" cap="rnd" cmpd="sng" algn="ctr">
              <a:solidFill>
                <a:schemeClr val="accent5"/>
              </a:solidFill>
              <a:round/>
            </a:ln>
            <a:effectLst/>
          </c:spPr>
          <c:marker>
            <c:symbol val="none"/>
          </c:marker>
          <c:cat>
            <c:numRef>
              <c:f>SIMULADOR!$AO$45:$AO$56</c:f>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cat>
          <c:val>
            <c:numRef>
              <c:f>SIMULADOR!$AP$45:$AP$56</c:f>
              <c:numCache>
                <c:formatCode>General</c:formatCode>
                <c:ptCount val="12"/>
                <c:pt idx="0">
                  <c:v>0</c:v>
                </c:pt>
                <c:pt idx="1">
                  <c:v>40000</c:v>
                </c:pt>
                <c:pt idx="2">
                  <c:v>80000</c:v>
                </c:pt>
                <c:pt idx="3">
                  <c:v>100000</c:v>
                </c:pt>
                <c:pt idx="4">
                  <c:v>120000</c:v>
                </c:pt>
                <c:pt idx="5">
                  <c:v>160000</c:v>
                </c:pt>
                <c:pt idx="6">
                  <c:v>200000</c:v>
                </c:pt>
                <c:pt idx="7">
                  <c:v>240000</c:v>
                </c:pt>
                <c:pt idx="8">
                  <c:v>280000</c:v>
                </c:pt>
                <c:pt idx="9">
                  <c:v>320000</c:v>
                </c:pt>
                <c:pt idx="10">
                  <c:v>360000</c:v>
                </c:pt>
                <c:pt idx="11">
                  <c:v>400000</c:v>
                </c:pt>
              </c:numCache>
            </c:numRef>
          </c:val>
          <c:smooth val="0"/>
          <c:extLst>
            <c:ext xmlns:c16="http://schemas.microsoft.com/office/drawing/2014/chart" uri="{C3380CC4-5D6E-409C-BE32-E72D297353CC}">
              <c16:uniqueId val="{00000000-C537-439A-8C5E-74DFE8477B5D}"/>
            </c:ext>
          </c:extLst>
        </c:ser>
        <c:ser>
          <c:idx val="0"/>
          <c:order val="1"/>
          <c:tx>
            <c:strRef>
              <c:f>SIMULADOR!$AQ$44</c:f>
              <c:strCache>
                <c:ptCount val="1"/>
                <c:pt idx="0">
                  <c:v>COSTOS TOTAL</c:v>
                </c:pt>
              </c:strCache>
            </c:strRef>
          </c:tx>
          <c:spPr>
            <a:ln w="22225" cap="rnd" cmpd="sng" algn="ctr">
              <a:solidFill>
                <a:schemeClr val="accent6"/>
              </a:solidFill>
              <a:round/>
            </a:ln>
            <a:effectLst/>
          </c:spPr>
          <c:marker>
            <c:symbol val="none"/>
          </c:marker>
          <c:cat>
            <c:numRef>
              <c:f>SIMULADOR!$AO$45:$AO$56</c:f>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cat>
          <c:val>
            <c:numRef>
              <c:f>SIMULADOR!$AQ$45:$AQ$56</c:f>
              <c:numCache>
                <c:formatCode>General</c:formatCode>
                <c:ptCount val="12"/>
                <c:pt idx="0">
                  <c:v>20000</c:v>
                </c:pt>
                <c:pt idx="1">
                  <c:v>50000</c:v>
                </c:pt>
                <c:pt idx="2">
                  <c:v>80000</c:v>
                </c:pt>
                <c:pt idx="3">
                  <c:v>95000</c:v>
                </c:pt>
                <c:pt idx="4">
                  <c:v>110000</c:v>
                </c:pt>
                <c:pt idx="5">
                  <c:v>140000</c:v>
                </c:pt>
                <c:pt idx="6">
                  <c:v>170000</c:v>
                </c:pt>
                <c:pt idx="7">
                  <c:v>200000</c:v>
                </c:pt>
                <c:pt idx="8">
                  <c:v>230000</c:v>
                </c:pt>
                <c:pt idx="9">
                  <c:v>260000</c:v>
                </c:pt>
                <c:pt idx="10">
                  <c:v>290000</c:v>
                </c:pt>
                <c:pt idx="11">
                  <c:v>320000</c:v>
                </c:pt>
              </c:numCache>
            </c:numRef>
          </c:val>
          <c:smooth val="0"/>
          <c:extLst>
            <c:ext xmlns:c16="http://schemas.microsoft.com/office/drawing/2014/chart" uri="{C3380CC4-5D6E-409C-BE32-E72D297353CC}">
              <c16:uniqueId val="{00000001-C537-439A-8C5E-74DFE8477B5D}"/>
            </c:ext>
          </c:extLst>
        </c:ser>
        <c:ser>
          <c:idx val="2"/>
          <c:order val="2"/>
          <c:tx>
            <c:strRef>
              <c:f>SIMULADOR!$AR$44</c:f>
              <c:strCache>
                <c:ptCount val="1"/>
                <c:pt idx="0">
                  <c:v>COSTOS FIJOS</c:v>
                </c:pt>
              </c:strCache>
            </c:strRef>
          </c:tx>
          <c:spPr>
            <a:ln w="22225" cap="rnd" cmpd="sng" algn="ctr">
              <a:solidFill>
                <a:schemeClr val="accent4"/>
              </a:solidFill>
              <a:round/>
            </a:ln>
            <a:effectLst/>
          </c:spPr>
          <c:marker>
            <c:symbol val="none"/>
          </c:marker>
          <c:cat>
            <c:numRef>
              <c:f>SIMULADOR!$AO$45:$AO$56</c:f>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cat>
          <c:val>
            <c:numRef>
              <c:f>SIMULADOR!$AR$45:$AR$56</c:f>
              <c:numCache>
                <c:formatCode>General</c:formatCode>
                <c:ptCount val="12"/>
                <c:pt idx="0">
                  <c:v>20000</c:v>
                </c:pt>
                <c:pt idx="1">
                  <c:v>20000</c:v>
                </c:pt>
                <c:pt idx="2">
                  <c:v>20000</c:v>
                </c:pt>
                <c:pt idx="3">
                  <c:v>20000</c:v>
                </c:pt>
                <c:pt idx="4">
                  <c:v>20000</c:v>
                </c:pt>
                <c:pt idx="5">
                  <c:v>20000</c:v>
                </c:pt>
                <c:pt idx="6">
                  <c:v>20000</c:v>
                </c:pt>
                <c:pt idx="7">
                  <c:v>20000</c:v>
                </c:pt>
                <c:pt idx="8">
                  <c:v>20000</c:v>
                </c:pt>
                <c:pt idx="9">
                  <c:v>20000</c:v>
                </c:pt>
                <c:pt idx="10">
                  <c:v>20000</c:v>
                </c:pt>
                <c:pt idx="11">
                  <c:v>20000</c:v>
                </c:pt>
              </c:numCache>
            </c:numRef>
          </c:val>
          <c:smooth val="0"/>
          <c:extLst>
            <c:ext xmlns:c16="http://schemas.microsoft.com/office/drawing/2014/chart" uri="{C3380CC4-5D6E-409C-BE32-E72D297353CC}">
              <c16:uniqueId val="{00000002-C537-439A-8C5E-74DFE8477B5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hiLowLines>
          <c:spPr>
            <a:ln w="9525">
              <a:solidFill>
                <a:schemeClr val="dk1">
                  <a:lumMod val="35000"/>
                  <a:lumOff val="65000"/>
                </a:schemeClr>
              </a:solidFill>
            </a:ln>
            <a:effectLst/>
          </c:spPr>
        </c:hiLowLines>
        <c:smooth val="0"/>
        <c:axId val="1602812144"/>
        <c:axId val="1602830480"/>
      </c:lineChart>
      <c:catAx>
        <c:axId val="160281214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s-MX"/>
                  <a:t>nivel</a:t>
                </a:r>
                <a:r>
                  <a:rPr lang="es-MX" baseline="0"/>
                  <a:t> de producción</a:t>
                </a:r>
                <a:endParaRPr lang="es-MX"/>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MX"/>
          </a:p>
        </c:txPr>
        <c:crossAx val="1602830480"/>
        <c:crosses val="autoZero"/>
        <c:auto val="1"/>
        <c:lblAlgn val="ctr"/>
        <c:lblOffset val="100"/>
        <c:noMultiLvlLbl val="0"/>
      </c:catAx>
      <c:valAx>
        <c:axId val="160283048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s-MX"/>
                  <a:t>ingreso, costo</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MX"/>
          </a:p>
        </c:txPr>
        <c:crossAx val="160281214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814327016316206E-2"/>
          <c:y val="6.6410327755471302E-2"/>
          <c:w val="0.87614583688079295"/>
          <c:h val="0.77255026942557103"/>
        </c:manualLayout>
      </c:layout>
      <c:lineChart>
        <c:grouping val="standard"/>
        <c:varyColors val="0"/>
        <c:ser>
          <c:idx val="0"/>
          <c:order val="0"/>
          <c:tx>
            <c:strRef>
              <c:f>SIMULADOR!$AP$64</c:f>
              <c:strCache>
                <c:ptCount val="1"/>
                <c:pt idx="0">
                  <c:v>INGRESO TOTAL</c:v>
                </c:pt>
              </c:strCache>
            </c:strRef>
          </c:tx>
          <c:spPr>
            <a:ln w="22225" cap="rnd" cmpd="sng" algn="ctr">
              <a:solidFill>
                <a:schemeClr val="accent6"/>
              </a:solidFill>
              <a:round/>
            </a:ln>
            <a:effectLst/>
          </c:spPr>
          <c:marker>
            <c:symbol val="none"/>
          </c:marker>
          <c:cat>
            <c:numRef>
              <c:f>SIMULADOR!$AO$65:$AO$76</c:f>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cat>
          <c:val>
            <c:numRef>
              <c:f>SIMULADOR!$AP$65:$AP$76</c:f>
              <c:numCache>
                <c:formatCode>General</c:formatCode>
                <c:ptCount val="12"/>
                <c:pt idx="0">
                  <c:v>0</c:v>
                </c:pt>
                <c:pt idx="1">
                  <c:v>40000</c:v>
                </c:pt>
                <c:pt idx="2">
                  <c:v>80000</c:v>
                </c:pt>
                <c:pt idx="3">
                  <c:v>100000</c:v>
                </c:pt>
                <c:pt idx="4">
                  <c:v>120000</c:v>
                </c:pt>
                <c:pt idx="5">
                  <c:v>160000</c:v>
                </c:pt>
                <c:pt idx="6">
                  <c:v>200000</c:v>
                </c:pt>
                <c:pt idx="7">
                  <c:v>240000</c:v>
                </c:pt>
                <c:pt idx="8">
                  <c:v>280000</c:v>
                </c:pt>
                <c:pt idx="9">
                  <c:v>320000</c:v>
                </c:pt>
                <c:pt idx="10">
                  <c:v>360000</c:v>
                </c:pt>
                <c:pt idx="11">
                  <c:v>400000</c:v>
                </c:pt>
              </c:numCache>
            </c:numRef>
          </c:val>
          <c:smooth val="0"/>
          <c:extLst>
            <c:ext xmlns:c16="http://schemas.microsoft.com/office/drawing/2014/chart" uri="{C3380CC4-5D6E-409C-BE32-E72D297353CC}">
              <c16:uniqueId val="{00000000-7B69-45B3-A61E-B7A33808F1D5}"/>
            </c:ext>
          </c:extLst>
        </c:ser>
        <c:ser>
          <c:idx val="2"/>
          <c:order val="1"/>
          <c:tx>
            <c:strRef>
              <c:f>SIMULADOR!$AQ$64</c:f>
              <c:strCache>
                <c:ptCount val="1"/>
                <c:pt idx="0">
                  <c:v>COSTOS TOTAL</c:v>
                </c:pt>
              </c:strCache>
            </c:strRef>
          </c:tx>
          <c:spPr>
            <a:ln w="22225" cap="rnd" cmpd="sng" algn="ctr">
              <a:solidFill>
                <a:schemeClr val="accent4"/>
              </a:solidFill>
              <a:round/>
            </a:ln>
            <a:effectLst/>
          </c:spPr>
          <c:marker>
            <c:symbol val="none"/>
          </c:marker>
          <c:cat>
            <c:numRef>
              <c:f>SIMULADOR!$AO$65:$AO$76</c:f>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cat>
          <c:val>
            <c:numRef>
              <c:f>SIMULADOR!$AQ$65:$AQ$76</c:f>
              <c:numCache>
                <c:formatCode>General</c:formatCode>
                <c:ptCount val="12"/>
                <c:pt idx="0">
                  <c:v>40000</c:v>
                </c:pt>
                <c:pt idx="1">
                  <c:v>64000</c:v>
                </c:pt>
                <c:pt idx="2">
                  <c:v>88000</c:v>
                </c:pt>
                <c:pt idx="3">
                  <c:v>100000</c:v>
                </c:pt>
                <c:pt idx="4">
                  <c:v>112000</c:v>
                </c:pt>
                <c:pt idx="5">
                  <c:v>136000</c:v>
                </c:pt>
                <c:pt idx="6">
                  <c:v>160000</c:v>
                </c:pt>
                <c:pt idx="7">
                  <c:v>184000</c:v>
                </c:pt>
                <c:pt idx="8">
                  <c:v>208000</c:v>
                </c:pt>
                <c:pt idx="9">
                  <c:v>232000</c:v>
                </c:pt>
                <c:pt idx="10">
                  <c:v>256000</c:v>
                </c:pt>
                <c:pt idx="11">
                  <c:v>280000</c:v>
                </c:pt>
              </c:numCache>
            </c:numRef>
          </c:val>
          <c:smooth val="0"/>
          <c:extLst>
            <c:ext xmlns:c16="http://schemas.microsoft.com/office/drawing/2014/chart" uri="{C3380CC4-5D6E-409C-BE32-E72D297353CC}">
              <c16:uniqueId val="{00000001-7B69-45B3-A61E-B7A33808F1D5}"/>
            </c:ext>
          </c:extLst>
        </c:ser>
        <c:ser>
          <c:idx val="1"/>
          <c:order val="2"/>
          <c:tx>
            <c:strRef>
              <c:f>SIMULADOR!$AR$64</c:f>
              <c:strCache>
                <c:ptCount val="1"/>
                <c:pt idx="0">
                  <c:v>COSTOS FIJOS</c:v>
                </c:pt>
              </c:strCache>
            </c:strRef>
          </c:tx>
          <c:spPr>
            <a:ln w="22225" cap="rnd" cmpd="sng" algn="ctr">
              <a:solidFill>
                <a:schemeClr val="accent5"/>
              </a:solidFill>
              <a:round/>
            </a:ln>
            <a:effectLst/>
          </c:spPr>
          <c:marker>
            <c:symbol val="none"/>
          </c:marker>
          <c:cat>
            <c:numRef>
              <c:f>SIMULADOR!$AO$65:$AO$76</c:f>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cat>
          <c:val>
            <c:numRef>
              <c:f>SIMULADOR!$AR$65:$AR$76</c:f>
              <c:numCache>
                <c:formatCode>General</c:formatCode>
                <c:ptCount val="12"/>
                <c:pt idx="0">
                  <c:v>40000</c:v>
                </c:pt>
                <c:pt idx="1">
                  <c:v>40000</c:v>
                </c:pt>
                <c:pt idx="2">
                  <c:v>40000</c:v>
                </c:pt>
                <c:pt idx="3">
                  <c:v>40000</c:v>
                </c:pt>
                <c:pt idx="4">
                  <c:v>40000</c:v>
                </c:pt>
                <c:pt idx="5">
                  <c:v>40000</c:v>
                </c:pt>
                <c:pt idx="6">
                  <c:v>40000</c:v>
                </c:pt>
                <c:pt idx="7">
                  <c:v>40000</c:v>
                </c:pt>
                <c:pt idx="8">
                  <c:v>40000</c:v>
                </c:pt>
                <c:pt idx="9">
                  <c:v>40000</c:v>
                </c:pt>
                <c:pt idx="10">
                  <c:v>40000</c:v>
                </c:pt>
                <c:pt idx="11">
                  <c:v>40000</c:v>
                </c:pt>
              </c:numCache>
            </c:numRef>
          </c:val>
          <c:smooth val="0"/>
          <c:extLst>
            <c:ext xmlns:c16="http://schemas.microsoft.com/office/drawing/2014/chart" uri="{C3380CC4-5D6E-409C-BE32-E72D297353CC}">
              <c16:uniqueId val="{00000002-7B69-45B3-A61E-B7A33808F1D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566139312"/>
        <c:axId val="1566142064"/>
      </c:lineChart>
      <c:catAx>
        <c:axId val="15661393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MX"/>
          </a:p>
        </c:txPr>
        <c:crossAx val="1566142064"/>
        <c:crosses val="autoZero"/>
        <c:auto val="1"/>
        <c:lblAlgn val="ctr"/>
        <c:lblOffset val="100"/>
        <c:noMultiLvlLbl val="0"/>
      </c:catAx>
      <c:valAx>
        <c:axId val="1566142064"/>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MX"/>
          </a:p>
        </c:txPr>
        <c:crossAx val="1566139312"/>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a:outerShdw blurRad="50800" dist="50800" dir="5400000" sx="1000" sy="1000" algn="ctr" rotWithShape="0">
        <a:srgbClr val="000000">
          <a:alpha val="99000"/>
        </a:srgbClr>
      </a:outerShdw>
    </a:effectLst>
  </c:spPr>
  <c:txPr>
    <a:bodyPr/>
    <a:lstStyle/>
    <a:p>
      <a:pPr>
        <a:defRPr/>
      </a:pPr>
      <a:endParaRPr lang="es-MX"/>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s-ES_tradnl"/>
              <a:t>EMPRESA C</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s-MX"/>
        </a:p>
      </c:txPr>
    </c:title>
    <c:autoTitleDeleted val="0"/>
    <c:plotArea>
      <c:layout/>
      <c:lineChart>
        <c:grouping val="standard"/>
        <c:varyColors val="0"/>
        <c:ser>
          <c:idx val="0"/>
          <c:order val="0"/>
          <c:tx>
            <c:v>INGRESO TOTAL</c:v>
          </c:tx>
          <c:spPr>
            <a:ln w="22225" cap="rnd" cmpd="sng" algn="ctr">
              <a:solidFill>
                <a:schemeClr val="accent6"/>
              </a:solidFill>
              <a:round/>
            </a:ln>
            <a:effectLst/>
          </c:spPr>
          <c:marker>
            <c:symbol val="none"/>
          </c:marker>
          <c:val>
            <c:numRef>
              <c:f>SIMULADOR!#REF!</c:f>
              <c:numCache>
                <c:formatCode>General</c:formatCode>
                <c:ptCount val="12"/>
                <c:pt idx="0">
                  <c:v>0</c:v>
                </c:pt>
                <c:pt idx="1">
                  <c:v>40000</c:v>
                </c:pt>
                <c:pt idx="2">
                  <c:v>80000</c:v>
                </c:pt>
                <c:pt idx="3">
                  <c:v>100000</c:v>
                </c:pt>
                <c:pt idx="4">
                  <c:v>120000</c:v>
                </c:pt>
                <c:pt idx="5">
                  <c:v>160000</c:v>
                </c:pt>
                <c:pt idx="6">
                  <c:v>200000</c:v>
                </c:pt>
                <c:pt idx="7">
                  <c:v>240000</c:v>
                </c:pt>
                <c:pt idx="8">
                  <c:v>280000</c:v>
                </c:pt>
                <c:pt idx="9">
                  <c:v>320000</c:v>
                </c:pt>
                <c:pt idx="10">
                  <c:v>360000</c:v>
                </c:pt>
                <c:pt idx="11">
                  <c:v>400000</c:v>
                </c:pt>
              </c:numCache>
            </c:numRef>
          </c:val>
          <c:smooth val="0"/>
          <c:extLst>
            <c:ext xmlns:c15="http://schemas.microsoft.com/office/drawing/2012/chart" uri="{02D57815-91ED-43cb-92C2-25804820EDAC}">
              <c15:filteredCategoryTitle>
                <c15:cat>
                  <c:numRef>
                    <c:extLst>
                      <c:ext uri="{02D57815-91ED-43cb-92C2-25804820EDAC}">
                        <c15:formulaRef>
                          <c15:sqref>SIMULADOR!#REF!</c15:sqref>
                        </c15:formulaRef>
                      </c:ext>
                    </c:extLst>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15:cat>
              </c15:filteredCategoryTitle>
            </c:ext>
            <c:ext xmlns:c16="http://schemas.microsoft.com/office/drawing/2014/chart" uri="{C3380CC4-5D6E-409C-BE32-E72D297353CC}">
              <c16:uniqueId val="{00000000-5842-4282-9725-3E3E903E2310}"/>
            </c:ext>
          </c:extLst>
        </c:ser>
        <c:ser>
          <c:idx val="2"/>
          <c:order val="1"/>
          <c:tx>
            <c:v>COSTO TOTAL</c:v>
          </c:tx>
          <c:spPr>
            <a:ln w="22225" cap="rnd" cmpd="sng" algn="ctr">
              <a:solidFill>
                <a:schemeClr val="accent4"/>
              </a:solidFill>
              <a:round/>
            </a:ln>
            <a:effectLst/>
          </c:spPr>
          <c:marker>
            <c:symbol val="none"/>
          </c:marker>
          <c:val>
            <c:numRef>
              <c:f>SIMULADOR!#REF!</c:f>
              <c:numCache>
                <c:formatCode>General</c:formatCode>
                <c:ptCount val="12"/>
                <c:pt idx="0">
                  <c:v>60000</c:v>
                </c:pt>
                <c:pt idx="1">
                  <c:v>80000</c:v>
                </c:pt>
                <c:pt idx="2">
                  <c:v>100000</c:v>
                </c:pt>
                <c:pt idx="3">
                  <c:v>110000</c:v>
                </c:pt>
                <c:pt idx="4">
                  <c:v>120000</c:v>
                </c:pt>
                <c:pt idx="5">
                  <c:v>140000</c:v>
                </c:pt>
                <c:pt idx="6">
                  <c:v>160000</c:v>
                </c:pt>
                <c:pt idx="7">
                  <c:v>180000</c:v>
                </c:pt>
                <c:pt idx="8">
                  <c:v>200000</c:v>
                </c:pt>
                <c:pt idx="9">
                  <c:v>220000</c:v>
                </c:pt>
                <c:pt idx="10">
                  <c:v>240000</c:v>
                </c:pt>
                <c:pt idx="11">
                  <c:v>260000</c:v>
                </c:pt>
              </c:numCache>
            </c:numRef>
          </c:val>
          <c:smooth val="0"/>
          <c:extLst>
            <c:ext xmlns:c15="http://schemas.microsoft.com/office/drawing/2012/chart" uri="{02D57815-91ED-43cb-92C2-25804820EDAC}">
              <c15:filteredCategoryTitle>
                <c15:cat>
                  <c:numRef>
                    <c:extLst>
                      <c:ext uri="{02D57815-91ED-43cb-92C2-25804820EDAC}">
                        <c15:formulaRef>
                          <c15:sqref>SIMULADOR!#REF!</c15:sqref>
                        </c15:formulaRef>
                      </c:ext>
                    </c:extLst>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15:cat>
              </c15:filteredCategoryTitle>
            </c:ext>
            <c:ext xmlns:c16="http://schemas.microsoft.com/office/drawing/2014/chart" uri="{C3380CC4-5D6E-409C-BE32-E72D297353CC}">
              <c16:uniqueId val="{00000001-5842-4282-9725-3E3E903E2310}"/>
            </c:ext>
          </c:extLst>
        </c:ser>
        <c:ser>
          <c:idx val="1"/>
          <c:order val="2"/>
          <c:tx>
            <c:v>COSTOS FIJOS</c:v>
          </c:tx>
          <c:spPr>
            <a:ln w="22225" cap="rnd" cmpd="sng" algn="ctr">
              <a:solidFill>
                <a:schemeClr val="accent5"/>
              </a:solidFill>
              <a:round/>
            </a:ln>
            <a:effectLst/>
          </c:spPr>
          <c:marker>
            <c:symbol val="none"/>
          </c:marker>
          <c:val>
            <c:numRef>
              <c:f>SIMULADOR!#REF!</c:f>
              <c:numCache>
                <c:formatCode>General</c:formatCode>
                <c:ptCount val="12"/>
                <c:pt idx="0">
                  <c:v>60000</c:v>
                </c:pt>
                <c:pt idx="1">
                  <c:v>60000</c:v>
                </c:pt>
                <c:pt idx="2">
                  <c:v>60000</c:v>
                </c:pt>
                <c:pt idx="3">
                  <c:v>60000</c:v>
                </c:pt>
                <c:pt idx="4">
                  <c:v>60000</c:v>
                </c:pt>
                <c:pt idx="5">
                  <c:v>60000</c:v>
                </c:pt>
                <c:pt idx="6">
                  <c:v>60000</c:v>
                </c:pt>
                <c:pt idx="7">
                  <c:v>60000</c:v>
                </c:pt>
                <c:pt idx="8">
                  <c:v>60000</c:v>
                </c:pt>
                <c:pt idx="9">
                  <c:v>60000</c:v>
                </c:pt>
                <c:pt idx="10">
                  <c:v>60000</c:v>
                </c:pt>
                <c:pt idx="11">
                  <c:v>60000</c:v>
                </c:pt>
              </c:numCache>
            </c:numRef>
          </c:val>
          <c:smooth val="0"/>
          <c:extLst>
            <c:ext xmlns:c15="http://schemas.microsoft.com/office/drawing/2012/chart" uri="{02D57815-91ED-43cb-92C2-25804820EDAC}">
              <c15:filteredCategoryTitle>
                <c15:cat>
                  <c:numRef>
                    <c:extLst>
                      <c:ext uri="{02D57815-91ED-43cb-92C2-25804820EDAC}">
                        <c15:formulaRef>
                          <c15:sqref>SIMULADOR!#REF!</c15:sqref>
                        </c15:formulaRef>
                      </c:ext>
                    </c:extLst>
                    <c:numCache>
                      <c:formatCode>General</c:formatCode>
                      <c:ptCount val="12"/>
                      <c:pt idx="0">
                        <c:v>0</c:v>
                      </c:pt>
                      <c:pt idx="1">
                        <c:v>20000</c:v>
                      </c:pt>
                      <c:pt idx="2">
                        <c:v>40000</c:v>
                      </c:pt>
                      <c:pt idx="3">
                        <c:v>50000</c:v>
                      </c:pt>
                      <c:pt idx="4">
                        <c:v>60000</c:v>
                      </c:pt>
                      <c:pt idx="5">
                        <c:v>80000</c:v>
                      </c:pt>
                      <c:pt idx="6">
                        <c:v>100000</c:v>
                      </c:pt>
                      <c:pt idx="7">
                        <c:v>120000</c:v>
                      </c:pt>
                      <c:pt idx="8">
                        <c:v>140000</c:v>
                      </c:pt>
                      <c:pt idx="9">
                        <c:v>160000</c:v>
                      </c:pt>
                      <c:pt idx="10">
                        <c:v>180000</c:v>
                      </c:pt>
                      <c:pt idx="11">
                        <c:v>200000</c:v>
                      </c:pt>
                    </c:numCache>
                  </c:numRef>
                </c15:cat>
              </c15:filteredCategoryTitle>
            </c:ext>
            <c:ext xmlns:c16="http://schemas.microsoft.com/office/drawing/2014/chart" uri="{C3380CC4-5D6E-409C-BE32-E72D297353CC}">
              <c16:uniqueId val="{00000002-5842-4282-9725-3E3E903E231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02867728"/>
        <c:axId val="1602870480"/>
      </c:lineChart>
      <c:catAx>
        <c:axId val="16028677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MX"/>
          </a:p>
        </c:txPr>
        <c:crossAx val="1602870480"/>
        <c:crosses val="autoZero"/>
        <c:auto val="1"/>
        <c:lblAlgn val="ctr"/>
        <c:lblOffset val="100"/>
        <c:noMultiLvlLbl val="0"/>
      </c:catAx>
      <c:valAx>
        <c:axId val="1602870480"/>
        <c:scaling>
          <c:orientation val="minMax"/>
        </c:scaling>
        <c:delete val="0"/>
        <c:axPos val="l"/>
        <c:title>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MX"/>
          </a:p>
        </c:txPr>
        <c:crossAx val="1602867728"/>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MX"/>
              <a:t>UTILIDADES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MX"/>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4"/>
          <c:order val="0"/>
          <c:tx>
            <c:v>60000</c:v>
          </c:tx>
          <c:spPr>
            <a:gradFill rotWithShape="1">
              <a:gsLst>
                <a:gs pos="0">
                  <a:schemeClr val="accent5">
                    <a:tint val="93000"/>
                    <a:satMod val="103000"/>
                    <a:lumMod val="102000"/>
                    <a:tint val="94000"/>
                  </a:schemeClr>
                </a:gs>
                <a:gs pos="50000">
                  <a:schemeClr val="accent5">
                    <a:tint val="93000"/>
                    <a:satMod val="110000"/>
                    <a:lumMod val="100000"/>
                    <a:shade val="100000"/>
                  </a:schemeClr>
                </a:gs>
                <a:gs pos="100000">
                  <a:schemeClr val="accent5">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0-5C9D-443B-9077-D052B7DD97A5}"/>
              </c:ext>
            </c:extLst>
          </c:dPt>
          <c:cat>
            <c:strLit>
              <c:ptCount val="3"/>
              <c:pt idx="0">
                <c:v>A</c:v>
              </c:pt>
              <c:pt idx="1">
                <c:v>B</c:v>
              </c:pt>
              <c:pt idx="2">
                <c:v>C</c:v>
              </c:pt>
            </c:strLit>
          </c:cat>
          <c:val>
            <c:numRef>
              <c:f>(RESULTADOS!$Y$16,RESULTADOS!$Y$25,RESULTADOS!$Y$34)</c:f>
              <c:numCache>
                <c:formatCode>General</c:formatCode>
                <c:ptCount val="3"/>
                <c:pt idx="0">
                  <c:v>-20000</c:v>
                </c:pt>
                <c:pt idx="1">
                  <c:v>-22000</c:v>
                </c:pt>
                <c:pt idx="2">
                  <c:v>-30000</c:v>
                </c:pt>
              </c:numCache>
            </c:numRef>
          </c:val>
          <c:extLst>
            <c:ext xmlns:c16="http://schemas.microsoft.com/office/drawing/2014/chart" uri="{C3380CC4-5D6E-409C-BE32-E72D297353CC}">
              <c16:uniqueId val="{00000018-DC50-416D-B23D-D6A3AF97EDB3}"/>
            </c:ext>
          </c:extLst>
        </c:ser>
        <c:ser>
          <c:idx val="5"/>
          <c:order val="1"/>
          <c:tx>
            <c:v>80000</c:v>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1-5C9D-443B-9077-D052B7DD97A5}"/>
              </c:ext>
            </c:extLst>
          </c:dPt>
          <c:cat>
            <c:strLit>
              <c:ptCount val="3"/>
              <c:pt idx="0">
                <c:v>A</c:v>
              </c:pt>
              <c:pt idx="1">
                <c:v>B</c:v>
              </c:pt>
              <c:pt idx="2">
                <c:v>C</c:v>
              </c:pt>
            </c:strLit>
          </c:cat>
          <c:val>
            <c:numRef>
              <c:f>(RESULTADOS!$Z$16,RESULTADOS!$Z$25,RESULTADOS!$Z$34)</c:f>
              <c:numCache>
                <c:formatCode>General</c:formatCode>
                <c:ptCount val="3"/>
                <c:pt idx="0">
                  <c:v>-20000</c:v>
                </c:pt>
                <c:pt idx="1">
                  <c:v>-16000</c:v>
                </c:pt>
                <c:pt idx="2">
                  <c:v>-20000</c:v>
                </c:pt>
              </c:numCache>
            </c:numRef>
          </c:val>
          <c:extLst>
            <c:ext xmlns:c16="http://schemas.microsoft.com/office/drawing/2014/chart" uri="{C3380CC4-5D6E-409C-BE32-E72D297353CC}">
              <c16:uniqueId val="{00000019-DC50-416D-B23D-D6A3AF97EDB3}"/>
            </c:ext>
          </c:extLst>
        </c:ser>
        <c:ser>
          <c:idx val="6"/>
          <c:order val="2"/>
          <c:tx>
            <c:v>100000</c:v>
          </c:tx>
          <c:spPr>
            <a:gradFill rotWithShape="1">
              <a:gsLst>
                <a:gs pos="0">
                  <a:schemeClr val="accent5">
                    <a:tint val="62000"/>
                    <a:satMod val="103000"/>
                    <a:lumMod val="102000"/>
                    <a:tint val="94000"/>
                  </a:schemeClr>
                </a:gs>
                <a:gs pos="50000">
                  <a:schemeClr val="accent5">
                    <a:tint val="62000"/>
                    <a:satMod val="110000"/>
                    <a:lumMod val="100000"/>
                    <a:shade val="100000"/>
                  </a:schemeClr>
                </a:gs>
                <a:gs pos="100000">
                  <a:schemeClr val="accent5">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2-5C9D-443B-9077-D052B7DD97A5}"/>
              </c:ext>
            </c:extLst>
          </c:dPt>
          <c:cat>
            <c:strLit>
              <c:ptCount val="3"/>
              <c:pt idx="0">
                <c:v>A</c:v>
              </c:pt>
              <c:pt idx="1">
                <c:v>B</c:v>
              </c:pt>
              <c:pt idx="2">
                <c:v>C</c:v>
              </c:pt>
            </c:strLit>
          </c:cat>
          <c:val>
            <c:numRef>
              <c:f>(RESULTADOS!$AA$16,RESULTADOS!$AA$25,RESULTADOS!$AA$34)</c:f>
              <c:numCache>
                <c:formatCode>General</c:formatCode>
                <c:ptCount val="3"/>
                <c:pt idx="0">
                  <c:v>-20000</c:v>
                </c:pt>
                <c:pt idx="1">
                  <c:v>-10000</c:v>
                </c:pt>
                <c:pt idx="2">
                  <c:v>-10000</c:v>
                </c:pt>
              </c:numCache>
            </c:numRef>
          </c:val>
          <c:extLst>
            <c:ext xmlns:c16="http://schemas.microsoft.com/office/drawing/2014/chart" uri="{C3380CC4-5D6E-409C-BE32-E72D297353CC}">
              <c16:uniqueId val="{0000001A-DC50-416D-B23D-D6A3AF97EDB3}"/>
            </c:ext>
          </c:extLst>
        </c:ser>
        <c:ser>
          <c:idx val="7"/>
          <c:order val="3"/>
          <c:tx>
            <c:v>120000</c:v>
          </c:tx>
          <c:spPr>
            <a:gradFill rotWithShape="1">
              <a:gsLst>
                <a:gs pos="0">
                  <a:schemeClr val="accent5">
                    <a:tint val="46000"/>
                    <a:satMod val="103000"/>
                    <a:lumMod val="102000"/>
                    <a:tint val="94000"/>
                  </a:schemeClr>
                </a:gs>
                <a:gs pos="50000">
                  <a:schemeClr val="accent5">
                    <a:tint val="46000"/>
                    <a:satMod val="110000"/>
                    <a:lumMod val="100000"/>
                    <a:shade val="100000"/>
                  </a:schemeClr>
                </a:gs>
                <a:gs pos="100000">
                  <a:schemeClr val="accent5">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3-5C9D-443B-9077-D052B7DD97A5}"/>
              </c:ext>
            </c:extLst>
          </c:dPt>
          <c:cat>
            <c:strLit>
              <c:ptCount val="3"/>
              <c:pt idx="0">
                <c:v>A</c:v>
              </c:pt>
              <c:pt idx="1">
                <c:v>B</c:v>
              </c:pt>
              <c:pt idx="2">
                <c:v>C</c:v>
              </c:pt>
            </c:strLit>
          </c:cat>
          <c:val>
            <c:numRef>
              <c:f>(RESULTADOS!$AB$16,RESULTADOS!$AB$25,RESULTADOS!$AB$34)</c:f>
              <c:numCache>
                <c:formatCode>General</c:formatCode>
                <c:ptCount val="3"/>
                <c:pt idx="0">
                  <c:v>-20000</c:v>
                </c:pt>
                <c:pt idx="1">
                  <c:v>-4000</c:v>
                </c:pt>
                <c:pt idx="2">
                  <c:v>0</c:v>
                </c:pt>
              </c:numCache>
            </c:numRef>
          </c:val>
          <c:extLst>
            <c:ext xmlns:c16="http://schemas.microsoft.com/office/drawing/2014/chart" uri="{C3380CC4-5D6E-409C-BE32-E72D297353CC}">
              <c16:uniqueId val="{0000001B-DC50-416D-B23D-D6A3AF97EDB3}"/>
            </c:ext>
          </c:extLst>
        </c:ser>
        <c:dLbls>
          <c:showLegendKey val="0"/>
          <c:showVal val="0"/>
          <c:showCatName val="0"/>
          <c:showSerName val="0"/>
          <c:showPercent val="0"/>
          <c:showBubbleSize val="0"/>
        </c:dLbls>
        <c:gapWidth val="150"/>
        <c:shape val="box"/>
        <c:axId val="1602996624"/>
        <c:axId val="1603001168"/>
        <c:axId val="0"/>
      </c:bar3DChart>
      <c:catAx>
        <c:axId val="16029966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s-MX"/>
                  <a:t>EMPRESA</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03001168"/>
        <c:crosses val="autoZero"/>
        <c:auto val="1"/>
        <c:lblAlgn val="ctr"/>
        <c:lblOffset val="100"/>
        <c:noMultiLvlLbl val="0"/>
      </c:catAx>
      <c:valAx>
        <c:axId val="160300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s-MX"/>
                  <a:t>UTILIDAD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02996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DATOS!A1"/><Relationship Id="rId7" Type="http://schemas.openxmlformats.org/officeDocument/2006/relationships/image" Target="../media/image3.png"/><Relationship Id="rId2" Type="http://schemas.openxmlformats.org/officeDocument/2006/relationships/hyperlink" Target="#SIMULADOR!A1"/><Relationship Id="rId1" Type="http://schemas.openxmlformats.org/officeDocument/2006/relationships/image" Target="../media/image2.jpeg"/><Relationship Id="rId6" Type="http://schemas.openxmlformats.org/officeDocument/2006/relationships/hyperlink" Target="#PROPOSITO!A1"/><Relationship Id="rId5" Type="http://schemas.openxmlformats.org/officeDocument/2006/relationships/hyperlink" Target="#RESULTADOS!A1"/><Relationship Id="rId4" Type="http://schemas.openxmlformats.org/officeDocument/2006/relationships/hyperlink" Target="#FUNDAMENTOS!A1"/><Relationship Id="rId9" Type="http://schemas.openxmlformats.org/officeDocument/2006/relationships/image" Target="../media/image5.jpeg"/></Relationships>
</file>

<file path=xl/drawings/_rels/drawing2.xml.rels><?xml version="1.0" encoding="UTF-8" standalone="yes"?>
<Relationships xmlns="http://schemas.openxmlformats.org/package/2006/relationships"><Relationship Id="rId8" Type="http://schemas.openxmlformats.org/officeDocument/2006/relationships/hyperlink" Target="#RESULTADOS!A1"/><Relationship Id="rId13" Type="http://schemas.openxmlformats.org/officeDocument/2006/relationships/image" Target="../media/image10.jpeg"/><Relationship Id="rId3" Type="http://schemas.openxmlformats.org/officeDocument/2006/relationships/image" Target="../media/image2.jpeg"/><Relationship Id="rId7" Type="http://schemas.openxmlformats.org/officeDocument/2006/relationships/hyperlink" Target="#PROPOSITO!A1"/><Relationship Id="rId12" Type="http://schemas.openxmlformats.org/officeDocument/2006/relationships/hyperlink" Target="#FUNDAMENTOS!A1"/><Relationship Id="rId2" Type="http://schemas.openxmlformats.org/officeDocument/2006/relationships/image" Target="../media/image8.jpeg"/><Relationship Id="rId1" Type="http://schemas.openxmlformats.org/officeDocument/2006/relationships/image" Target="../media/image7.png"/><Relationship Id="rId6" Type="http://schemas.openxmlformats.org/officeDocument/2006/relationships/hyperlink" Target="#DATOS!A1"/><Relationship Id="rId11" Type="http://schemas.openxmlformats.org/officeDocument/2006/relationships/hyperlink" Target="#FUNDAMENTOS!A124"/><Relationship Id="rId5" Type="http://schemas.openxmlformats.org/officeDocument/2006/relationships/hyperlink" Target="#SIMULADOR!A1"/><Relationship Id="rId10" Type="http://schemas.openxmlformats.org/officeDocument/2006/relationships/hyperlink" Target="#FUNDAMENTOS!A81"/><Relationship Id="rId4" Type="http://schemas.openxmlformats.org/officeDocument/2006/relationships/image" Target="../media/image9.png"/><Relationship Id="rId9" Type="http://schemas.openxmlformats.org/officeDocument/2006/relationships/hyperlink" Target="#PORTADA!A1"/></Relationships>
</file>

<file path=xl/drawings/_rels/drawing3.xml.rels><?xml version="1.0" encoding="UTF-8" standalone="yes"?>
<Relationships xmlns="http://schemas.openxmlformats.org/package/2006/relationships"><Relationship Id="rId8" Type="http://schemas.openxmlformats.org/officeDocument/2006/relationships/hyperlink" Target="#RESULTADOS!A1"/><Relationship Id="rId3" Type="http://schemas.openxmlformats.org/officeDocument/2006/relationships/hyperlink" Target="#PORTADA!A1"/><Relationship Id="rId7" Type="http://schemas.openxmlformats.org/officeDocument/2006/relationships/hyperlink" Target="#FUNDAMENTOS!A1"/><Relationship Id="rId2" Type="http://schemas.openxmlformats.org/officeDocument/2006/relationships/hyperlink" Target="#Hoja7!A1"/><Relationship Id="rId1" Type="http://schemas.openxmlformats.org/officeDocument/2006/relationships/image" Target="../media/image10.jpeg"/><Relationship Id="rId6" Type="http://schemas.openxmlformats.org/officeDocument/2006/relationships/hyperlink" Target="#DATOS!A1"/><Relationship Id="rId5" Type="http://schemas.openxmlformats.org/officeDocument/2006/relationships/hyperlink" Target="#SIMULADOR!A1"/><Relationship Id="rId4" Type="http://schemas.openxmlformats.org/officeDocument/2006/relationships/hyperlink" Target="#INTRODUCCI&#211;N!A143"/></Relationships>
</file>

<file path=xl/drawings/_rels/drawing4.xml.rels><?xml version="1.0" encoding="UTF-8" standalone="yes"?>
<Relationships xmlns="http://schemas.openxmlformats.org/package/2006/relationships"><Relationship Id="rId8" Type="http://schemas.openxmlformats.org/officeDocument/2006/relationships/hyperlink" Target="#RESULTADOS!A1"/><Relationship Id="rId3" Type="http://schemas.openxmlformats.org/officeDocument/2006/relationships/image" Target="../media/image8.jpeg"/><Relationship Id="rId7" Type="http://schemas.openxmlformats.org/officeDocument/2006/relationships/hyperlink" Target="#FUNDAMENTOS!A1"/><Relationship Id="rId2" Type="http://schemas.openxmlformats.org/officeDocument/2006/relationships/hyperlink" Target="#DATOS!A1"/><Relationship Id="rId1" Type="http://schemas.openxmlformats.org/officeDocument/2006/relationships/image" Target="../media/image11.jpeg"/><Relationship Id="rId6" Type="http://schemas.openxmlformats.org/officeDocument/2006/relationships/hyperlink" Target="#PROPOSITO!A1"/><Relationship Id="rId11" Type="http://schemas.openxmlformats.org/officeDocument/2006/relationships/image" Target="../media/image2.jpeg"/><Relationship Id="rId5" Type="http://schemas.openxmlformats.org/officeDocument/2006/relationships/hyperlink" Target="#SIMULADOR!A1"/><Relationship Id="rId10" Type="http://schemas.openxmlformats.org/officeDocument/2006/relationships/hyperlink" Target="#DATOS!A49"/><Relationship Id="rId4" Type="http://schemas.openxmlformats.org/officeDocument/2006/relationships/image" Target="../media/image10.jpeg"/><Relationship Id="rId9" Type="http://schemas.openxmlformats.org/officeDocument/2006/relationships/hyperlink" Target="#PORTADA!A1"/></Relationships>
</file>

<file path=xl/drawings/_rels/drawing5.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hyperlink" Target="#FUNDAMENTOS!A1"/><Relationship Id="rId18" Type="http://schemas.openxmlformats.org/officeDocument/2006/relationships/hyperlink" Target="#SIMULADOR!A52"/><Relationship Id="rId3" Type="http://schemas.openxmlformats.org/officeDocument/2006/relationships/hyperlink" Target="#SIMULADOR!A57"/><Relationship Id="rId7" Type="http://schemas.openxmlformats.org/officeDocument/2006/relationships/chart" Target="../charts/chart2.xml"/><Relationship Id="rId12" Type="http://schemas.openxmlformats.org/officeDocument/2006/relationships/hyperlink" Target="#PROPOSITO!A1"/><Relationship Id="rId17" Type="http://schemas.openxmlformats.org/officeDocument/2006/relationships/hyperlink" Target="#SIMULADOR!L102"/><Relationship Id="rId2" Type="http://schemas.openxmlformats.org/officeDocument/2006/relationships/image" Target="../media/image2.jpeg"/><Relationship Id="rId16" Type="http://schemas.openxmlformats.org/officeDocument/2006/relationships/hyperlink" Target="#SIMULADOR!AR42"/><Relationship Id="rId20" Type="http://schemas.openxmlformats.org/officeDocument/2006/relationships/hyperlink" Target="#SIMULADOR!AR58"/><Relationship Id="rId1" Type="http://schemas.openxmlformats.org/officeDocument/2006/relationships/image" Target="../media/image10.jpeg"/><Relationship Id="rId6" Type="http://schemas.openxmlformats.org/officeDocument/2006/relationships/chart" Target="../charts/chart1.xml"/><Relationship Id="rId11" Type="http://schemas.openxmlformats.org/officeDocument/2006/relationships/hyperlink" Target="#DATOS!A1"/><Relationship Id="rId5" Type="http://schemas.openxmlformats.org/officeDocument/2006/relationships/hyperlink" Target="#SIMULADOR!AC59"/><Relationship Id="rId15" Type="http://schemas.openxmlformats.org/officeDocument/2006/relationships/hyperlink" Target="#PORTADA!A1"/><Relationship Id="rId10" Type="http://schemas.openxmlformats.org/officeDocument/2006/relationships/image" Target="../media/image8.jpeg"/><Relationship Id="rId19" Type="http://schemas.openxmlformats.org/officeDocument/2006/relationships/hyperlink" Target="#SIMULADOR!AC42"/><Relationship Id="rId4" Type="http://schemas.openxmlformats.org/officeDocument/2006/relationships/image" Target="../media/image12.jpeg"/><Relationship Id="rId9" Type="http://schemas.openxmlformats.org/officeDocument/2006/relationships/hyperlink" Target="#SIMULADOR!A1"/><Relationship Id="rId14" Type="http://schemas.openxmlformats.org/officeDocument/2006/relationships/hyperlink" Target="#RESULTADOS!A1"/></Relationships>
</file>

<file path=xl/drawings/_rels/drawing7.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4.png"/><Relationship Id="rId3" Type="http://schemas.openxmlformats.org/officeDocument/2006/relationships/hyperlink" Target="#PROPOSITO!A1"/><Relationship Id="rId7" Type="http://schemas.openxmlformats.org/officeDocument/2006/relationships/hyperlink" Target="#RESULTADOS!AF1"/><Relationship Id="rId12" Type="http://schemas.openxmlformats.org/officeDocument/2006/relationships/image" Target="../media/image13.png"/><Relationship Id="rId17" Type="http://schemas.openxmlformats.org/officeDocument/2006/relationships/hyperlink" Target="#RESULTADOS!A70"/><Relationship Id="rId2" Type="http://schemas.openxmlformats.org/officeDocument/2006/relationships/hyperlink" Target="#DATOS!A1"/><Relationship Id="rId16" Type="http://schemas.openxmlformats.org/officeDocument/2006/relationships/hyperlink" Target="#RESULTADOS!A46"/><Relationship Id="rId1" Type="http://schemas.openxmlformats.org/officeDocument/2006/relationships/chart" Target="../charts/chart4.xml"/><Relationship Id="rId6" Type="http://schemas.openxmlformats.org/officeDocument/2006/relationships/hyperlink" Target="#SIMULADOR!A1"/><Relationship Id="rId11" Type="http://schemas.openxmlformats.org/officeDocument/2006/relationships/hyperlink" Target="#RESULTADOS!A1"/><Relationship Id="rId5" Type="http://schemas.openxmlformats.org/officeDocument/2006/relationships/hyperlink" Target="#PORTADA!A1"/><Relationship Id="rId15" Type="http://schemas.openxmlformats.org/officeDocument/2006/relationships/image" Target="../media/image12.jpeg"/><Relationship Id="rId10" Type="http://schemas.openxmlformats.org/officeDocument/2006/relationships/hyperlink" Target="#RESULTADOS!BH1"/><Relationship Id="rId4" Type="http://schemas.openxmlformats.org/officeDocument/2006/relationships/hyperlink" Target="#FUNDAMENTOS!A1"/><Relationship Id="rId9" Type="http://schemas.openxmlformats.org/officeDocument/2006/relationships/hyperlink" Target="#RESULTADOS!AW1"/><Relationship Id="rId14" Type="http://schemas.openxmlformats.org/officeDocument/2006/relationships/hyperlink" Target="#SIMULADOR!AC59"/></Relationships>
</file>

<file path=xl/drawings/drawing1.xml><?xml version="1.0" encoding="utf-8"?>
<xdr:wsDr xmlns:xdr="http://schemas.openxmlformats.org/drawingml/2006/spreadsheetDrawing" xmlns:a="http://schemas.openxmlformats.org/drawingml/2006/main">
  <xdr:twoCellAnchor>
    <xdr:from>
      <xdr:col>2</xdr:col>
      <xdr:colOff>360948</xdr:colOff>
      <xdr:row>0</xdr:row>
      <xdr:rowOff>120316</xdr:rowOff>
    </xdr:from>
    <xdr:to>
      <xdr:col>14</xdr:col>
      <xdr:colOff>240632</xdr:colOff>
      <xdr:row>20</xdr:row>
      <xdr:rowOff>90237</xdr:rowOff>
    </xdr:to>
    <xdr:sp macro="" textlink="">
      <xdr:nvSpPr>
        <xdr:cNvPr id="6" name="Rectángulo: esquinas redondeadas 5">
          <a:extLst>
            <a:ext uri="{FF2B5EF4-FFF2-40B4-BE49-F238E27FC236}">
              <a16:creationId xmlns:a16="http://schemas.microsoft.com/office/drawing/2014/main" id="{02C7DEC9-B2EB-487B-B390-AF234859C8FE}"/>
            </a:ext>
          </a:extLst>
        </xdr:cNvPr>
        <xdr:cNvSpPr/>
      </xdr:nvSpPr>
      <xdr:spPr>
        <a:xfrm>
          <a:off x="1884948" y="120316"/>
          <a:ext cx="9083842" cy="3779921"/>
        </a:xfrm>
        <a:prstGeom prst="roundRect">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MX" sz="2000">
              <a:solidFill>
                <a:schemeClr val="tx1">
                  <a:lumMod val="85000"/>
                  <a:lumOff val="15000"/>
                </a:schemeClr>
              </a:solidFill>
              <a:latin typeface="Trebuchet MS" panose="020B0603020202020204" pitchFamily="34" charset="0"/>
            </a:rPr>
            <a:t>INSTITUTO POLITÉCNICO NACIONAL</a:t>
          </a:r>
        </a:p>
        <a:p>
          <a:pPr algn="ctr"/>
          <a:r>
            <a:rPr lang="es-MX" sz="2000">
              <a:solidFill>
                <a:schemeClr val="tx1">
                  <a:lumMod val="85000"/>
                  <a:lumOff val="15000"/>
                </a:schemeClr>
              </a:solidFill>
              <a:latin typeface="Trebuchet MS" panose="020B0603020202020204" pitchFamily="34" charset="0"/>
            </a:rPr>
            <a:t>ESCUELA SUPERIOR DE CÓMPUTO</a:t>
          </a:r>
        </a:p>
        <a:p>
          <a:pPr algn="ctr"/>
          <a:endParaRPr lang="es-MX" sz="2000">
            <a:solidFill>
              <a:schemeClr val="tx1">
                <a:lumMod val="85000"/>
                <a:lumOff val="15000"/>
              </a:schemeClr>
            </a:solidFill>
            <a:latin typeface="Trebuchet MS" panose="020B0603020202020204" pitchFamily="34" charset="0"/>
          </a:endParaRPr>
        </a:p>
        <a:p>
          <a:pPr algn="ctr"/>
          <a:r>
            <a:rPr lang="es-MX" sz="2000">
              <a:solidFill>
                <a:schemeClr val="tx1">
                  <a:lumMod val="85000"/>
                  <a:lumOff val="15000"/>
                </a:schemeClr>
              </a:solidFill>
              <a:latin typeface="Trebuchet MS" panose="020B0603020202020204" pitchFamily="34" charset="0"/>
            </a:rPr>
            <a:t>ADMINISTRACIÓ</a:t>
          </a:r>
          <a:r>
            <a:rPr lang="es-MX" sz="2000" baseline="0">
              <a:solidFill>
                <a:schemeClr val="tx1">
                  <a:lumMod val="85000"/>
                  <a:lumOff val="15000"/>
                </a:schemeClr>
              </a:solidFill>
              <a:latin typeface="Trebuchet MS" panose="020B0603020202020204" pitchFamily="34" charset="0"/>
            </a:rPr>
            <a:t>N FINANCIERA</a:t>
          </a:r>
        </a:p>
        <a:p>
          <a:pPr algn="ctr"/>
          <a:r>
            <a:rPr lang="es-MX" sz="2000" baseline="0">
              <a:solidFill>
                <a:schemeClr val="tx1">
                  <a:lumMod val="85000"/>
                  <a:lumOff val="15000"/>
                </a:schemeClr>
              </a:solidFill>
              <a:latin typeface="Trebuchet MS" panose="020B0603020202020204" pitchFamily="34" charset="0"/>
            </a:rPr>
            <a:t>EDUARDO RODRÍGUEZ FLORES</a:t>
          </a:r>
        </a:p>
        <a:p>
          <a:pPr algn="l"/>
          <a:r>
            <a:rPr lang="es-MX" sz="2000" baseline="0">
              <a:solidFill>
                <a:schemeClr val="tx1">
                  <a:lumMod val="85000"/>
                  <a:lumOff val="15000"/>
                </a:schemeClr>
              </a:solidFill>
              <a:latin typeface="Trebuchet MS" panose="020B0603020202020204" pitchFamily="34" charset="0"/>
              <a:ea typeface="+mn-ea"/>
              <a:cs typeface="+mn-cs"/>
            </a:rPr>
            <a:t>PRÁCTICA 4</a:t>
          </a:r>
        </a:p>
        <a:p>
          <a:pPr algn="l"/>
          <a:r>
            <a:rPr lang="es-MX" sz="2000" baseline="0">
              <a:solidFill>
                <a:schemeClr val="tx1">
                  <a:lumMod val="85000"/>
                  <a:lumOff val="15000"/>
                </a:schemeClr>
              </a:solidFill>
              <a:latin typeface="Trebuchet MS" panose="020B0603020202020204" pitchFamily="34" charset="0"/>
              <a:ea typeface="+mn-ea"/>
              <a:cs typeface="+mn-cs"/>
            </a:rPr>
            <a:t>PUNTO DE EQUILIBRIO</a:t>
          </a:r>
        </a:p>
        <a:p>
          <a:pPr algn="ctr"/>
          <a:endParaRPr lang="es-MX" sz="2000" baseline="0">
            <a:solidFill>
              <a:schemeClr val="tx1">
                <a:lumMod val="85000"/>
                <a:lumOff val="15000"/>
              </a:schemeClr>
            </a:solidFill>
            <a:latin typeface="Trebuchet MS" panose="020B0603020202020204" pitchFamily="34" charset="0"/>
          </a:endParaRPr>
        </a:p>
        <a:p>
          <a:pPr algn="l"/>
          <a:r>
            <a:rPr lang="es-MX" sz="2000" baseline="0">
              <a:solidFill>
                <a:schemeClr val="tx1">
                  <a:lumMod val="85000"/>
                  <a:lumOff val="15000"/>
                </a:schemeClr>
              </a:solidFill>
              <a:latin typeface="Trebuchet MS" panose="020B0603020202020204" pitchFamily="34" charset="0"/>
            </a:rPr>
            <a:t>2CM8</a:t>
          </a:r>
        </a:p>
        <a:p>
          <a:pPr algn="l"/>
          <a:r>
            <a:rPr lang="es-MX" sz="2000" baseline="0">
              <a:solidFill>
                <a:schemeClr val="tx1">
                  <a:lumMod val="85000"/>
                  <a:lumOff val="15000"/>
                </a:schemeClr>
              </a:solidFill>
              <a:latin typeface="Trebuchet MS" panose="020B0603020202020204" pitchFamily="34" charset="0"/>
            </a:rPr>
            <a:t>ROBLES SOSA PAULA GUADALUPE</a:t>
          </a:r>
        </a:p>
        <a:p>
          <a:pPr algn="l"/>
          <a:r>
            <a:rPr lang="es-MX" sz="2000" baseline="0">
              <a:solidFill>
                <a:schemeClr val="tx1">
                  <a:lumMod val="85000"/>
                  <a:lumOff val="15000"/>
                </a:schemeClr>
              </a:solidFill>
              <a:latin typeface="Trebuchet MS" panose="020B0603020202020204" pitchFamily="34" charset="0"/>
            </a:rPr>
            <a:t>ROJAS ALVARADO LUIS ENRIQUE</a:t>
          </a:r>
        </a:p>
        <a:p>
          <a:pPr algn="ctr"/>
          <a:endParaRPr lang="es-MX" sz="2400">
            <a:solidFill>
              <a:schemeClr val="tx1">
                <a:lumMod val="85000"/>
                <a:lumOff val="15000"/>
              </a:schemeClr>
            </a:solidFill>
            <a:latin typeface="Trebuchet MS" panose="020B0603020202020204" pitchFamily="34" charset="0"/>
          </a:endParaRPr>
        </a:p>
      </xdr:txBody>
    </xdr:sp>
    <xdr:clientData/>
  </xdr:twoCellAnchor>
  <xdr:twoCellAnchor>
    <xdr:from>
      <xdr:col>0</xdr:col>
      <xdr:colOff>289560</xdr:colOff>
      <xdr:row>12</xdr:row>
      <xdr:rowOff>154781</xdr:rowOff>
    </xdr:from>
    <xdr:to>
      <xdr:col>2</xdr:col>
      <xdr:colOff>345281</xdr:colOff>
      <xdr:row>14</xdr:row>
      <xdr:rowOff>162401</xdr:rowOff>
    </xdr:to>
    <xdr:sp macro="" textlink="">
      <xdr:nvSpPr>
        <xdr:cNvPr id="17" name="Terminador 16">
          <a:hlinkClick xmlns:r="http://schemas.openxmlformats.org/officeDocument/2006/relationships" r:id="rId2"/>
          <a:extLst>
            <a:ext uri="{FF2B5EF4-FFF2-40B4-BE49-F238E27FC236}">
              <a16:creationId xmlns:a16="http://schemas.microsoft.com/office/drawing/2014/main" id="{00000000-0008-0000-0000-000011000000}"/>
            </a:ext>
          </a:extLst>
        </xdr:cNvPr>
        <xdr:cNvSpPr/>
      </xdr:nvSpPr>
      <xdr:spPr>
        <a:xfrm>
          <a:off x="289560" y="2440781"/>
          <a:ext cx="1579721"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SIMULADOR</a:t>
          </a:r>
        </a:p>
      </xdr:txBody>
    </xdr:sp>
    <xdr:clientData/>
  </xdr:twoCellAnchor>
  <xdr:twoCellAnchor>
    <xdr:from>
      <xdr:col>0</xdr:col>
      <xdr:colOff>261937</xdr:colOff>
      <xdr:row>9</xdr:row>
      <xdr:rowOff>1</xdr:rowOff>
    </xdr:from>
    <xdr:to>
      <xdr:col>2</xdr:col>
      <xdr:colOff>258127</xdr:colOff>
      <xdr:row>11</xdr:row>
      <xdr:rowOff>7621</xdr:rowOff>
    </xdr:to>
    <xdr:sp macro="" textlink="">
      <xdr:nvSpPr>
        <xdr:cNvPr id="18" name="Terminador 17">
          <a:hlinkClick xmlns:r="http://schemas.openxmlformats.org/officeDocument/2006/relationships" r:id="rId3"/>
          <a:extLst>
            <a:ext uri="{FF2B5EF4-FFF2-40B4-BE49-F238E27FC236}">
              <a16:creationId xmlns:a16="http://schemas.microsoft.com/office/drawing/2014/main" id="{00000000-0008-0000-0000-000012000000}"/>
            </a:ext>
          </a:extLst>
        </xdr:cNvPr>
        <xdr:cNvSpPr/>
      </xdr:nvSpPr>
      <xdr:spPr>
        <a:xfrm>
          <a:off x="261937" y="1714501"/>
          <a:ext cx="1520190"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DATOS</a:t>
          </a:r>
        </a:p>
      </xdr:txBody>
    </xdr:sp>
    <xdr:clientData/>
  </xdr:twoCellAnchor>
  <xdr:twoCellAnchor>
    <xdr:from>
      <xdr:col>0</xdr:col>
      <xdr:colOff>259555</xdr:colOff>
      <xdr:row>1</xdr:row>
      <xdr:rowOff>140493</xdr:rowOff>
    </xdr:from>
    <xdr:to>
      <xdr:col>2</xdr:col>
      <xdr:colOff>321468</xdr:colOff>
      <xdr:row>3</xdr:row>
      <xdr:rowOff>148113</xdr:rowOff>
    </xdr:to>
    <xdr:sp macro="" textlink="">
      <xdr:nvSpPr>
        <xdr:cNvPr id="19" name="Terminador 18">
          <a:hlinkClick xmlns:r="http://schemas.openxmlformats.org/officeDocument/2006/relationships" r:id="rId4"/>
          <a:extLst>
            <a:ext uri="{FF2B5EF4-FFF2-40B4-BE49-F238E27FC236}">
              <a16:creationId xmlns:a16="http://schemas.microsoft.com/office/drawing/2014/main" id="{00000000-0008-0000-0000-000013000000}"/>
            </a:ext>
          </a:extLst>
        </xdr:cNvPr>
        <xdr:cNvSpPr/>
      </xdr:nvSpPr>
      <xdr:spPr>
        <a:xfrm>
          <a:off x="259555" y="330993"/>
          <a:ext cx="1585913"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FUNDAMENTOS</a:t>
          </a:r>
        </a:p>
      </xdr:txBody>
    </xdr:sp>
    <xdr:clientData/>
  </xdr:twoCellAnchor>
  <xdr:twoCellAnchor>
    <xdr:from>
      <xdr:col>0</xdr:col>
      <xdr:colOff>319086</xdr:colOff>
      <xdr:row>16</xdr:row>
      <xdr:rowOff>128589</xdr:rowOff>
    </xdr:from>
    <xdr:to>
      <xdr:col>2</xdr:col>
      <xdr:colOff>315276</xdr:colOff>
      <xdr:row>18</xdr:row>
      <xdr:rowOff>136209</xdr:rowOff>
    </xdr:to>
    <xdr:sp macro="" textlink="">
      <xdr:nvSpPr>
        <xdr:cNvPr id="20" name="Terminador 19">
          <a:hlinkClick xmlns:r="http://schemas.openxmlformats.org/officeDocument/2006/relationships" r:id="rId5"/>
          <a:extLst>
            <a:ext uri="{FF2B5EF4-FFF2-40B4-BE49-F238E27FC236}">
              <a16:creationId xmlns:a16="http://schemas.microsoft.com/office/drawing/2014/main" id="{00000000-0008-0000-0000-000014000000}"/>
            </a:ext>
          </a:extLst>
        </xdr:cNvPr>
        <xdr:cNvSpPr/>
      </xdr:nvSpPr>
      <xdr:spPr>
        <a:xfrm>
          <a:off x="319086" y="3176589"/>
          <a:ext cx="1520190"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RESULTADO</a:t>
          </a:r>
        </a:p>
      </xdr:txBody>
    </xdr:sp>
    <xdr:clientData/>
  </xdr:twoCellAnchor>
  <xdr:twoCellAnchor>
    <xdr:from>
      <xdr:col>0</xdr:col>
      <xdr:colOff>257174</xdr:colOff>
      <xdr:row>5</xdr:row>
      <xdr:rowOff>57151</xdr:rowOff>
    </xdr:from>
    <xdr:to>
      <xdr:col>2</xdr:col>
      <xdr:colOff>253364</xdr:colOff>
      <xdr:row>7</xdr:row>
      <xdr:rowOff>74296</xdr:rowOff>
    </xdr:to>
    <xdr:sp macro="" textlink="">
      <xdr:nvSpPr>
        <xdr:cNvPr id="21" name="Terminador 20">
          <a:hlinkClick xmlns:r="http://schemas.openxmlformats.org/officeDocument/2006/relationships" r:id="rId6"/>
          <a:extLst>
            <a:ext uri="{FF2B5EF4-FFF2-40B4-BE49-F238E27FC236}">
              <a16:creationId xmlns:a16="http://schemas.microsoft.com/office/drawing/2014/main" id="{00000000-0008-0000-0000-000015000000}"/>
            </a:ext>
          </a:extLst>
        </xdr:cNvPr>
        <xdr:cNvSpPr/>
      </xdr:nvSpPr>
      <xdr:spPr>
        <a:xfrm>
          <a:off x="257174" y="1009651"/>
          <a:ext cx="1520190" cy="398145"/>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PROPOSITO</a:t>
          </a:r>
        </a:p>
        <a:p>
          <a:pPr algn="ctr"/>
          <a:endParaRPr lang="es-MX" sz="1200" b="1">
            <a:latin typeface="Yu Gothic" panose="020B0400000000000000" pitchFamily="34" charset="-128"/>
            <a:ea typeface="Yu Gothic" panose="020B0400000000000000" pitchFamily="34" charset="-128"/>
          </a:endParaRPr>
        </a:p>
      </xdr:txBody>
    </xdr:sp>
    <xdr:clientData/>
  </xdr:twoCellAnchor>
  <xdr:twoCellAnchor editAs="oneCell">
    <xdr:from>
      <xdr:col>11</xdr:col>
      <xdr:colOff>301419</xdr:colOff>
      <xdr:row>1</xdr:row>
      <xdr:rowOff>117730</xdr:rowOff>
    </xdr:from>
    <xdr:to>
      <xdr:col>13</xdr:col>
      <xdr:colOff>456549</xdr:colOff>
      <xdr:row>7</xdr:row>
      <xdr:rowOff>150395</xdr:rowOff>
    </xdr:to>
    <xdr:pic>
      <xdr:nvPicPr>
        <xdr:cNvPr id="3" name="Imagen 2">
          <a:extLst>
            <a:ext uri="{FF2B5EF4-FFF2-40B4-BE49-F238E27FC236}">
              <a16:creationId xmlns:a16="http://schemas.microsoft.com/office/drawing/2014/main" id="{AA566F9B-FD2A-481D-8086-4089BB92769E}"/>
            </a:ext>
          </a:extLst>
        </xdr:cNvPr>
        <xdr:cNvPicPr>
          <a:picLocks noChangeAspect="1"/>
        </xdr:cNvPicPr>
      </xdr:nvPicPr>
      <xdr:blipFill>
        <a:blip xmlns:r="http://schemas.openxmlformats.org/officeDocument/2006/relationships" r:embed="rId7" cstate="hqprint">
          <a:extLst>
            <a:ext uri="{28A0092B-C50C-407E-A947-70E740481C1C}">
              <a14:useLocalDpi xmlns:a14="http://schemas.microsoft.com/office/drawing/2010/main" val="0"/>
            </a:ext>
          </a:extLst>
        </a:blip>
        <a:stretch>
          <a:fillRect/>
        </a:stretch>
      </xdr:blipFill>
      <xdr:spPr>
        <a:xfrm>
          <a:off x="8743577" y="308230"/>
          <a:ext cx="1679130" cy="1175665"/>
        </a:xfrm>
        <a:prstGeom prst="rect">
          <a:avLst/>
        </a:prstGeom>
      </xdr:spPr>
    </xdr:pic>
    <xdr:clientData/>
  </xdr:twoCellAnchor>
  <xdr:twoCellAnchor editAs="oneCell">
    <xdr:from>
      <xdr:col>3</xdr:col>
      <xdr:colOff>280346</xdr:colOff>
      <xdr:row>1</xdr:row>
      <xdr:rowOff>38851</xdr:rowOff>
    </xdr:from>
    <xdr:to>
      <xdr:col>4</xdr:col>
      <xdr:colOff>661737</xdr:colOff>
      <xdr:row>9</xdr:row>
      <xdr:rowOff>58117</xdr:rowOff>
    </xdr:to>
    <xdr:pic>
      <xdr:nvPicPr>
        <xdr:cNvPr id="5" name="Imagen 4">
          <a:extLst>
            <a:ext uri="{FF2B5EF4-FFF2-40B4-BE49-F238E27FC236}">
              <a16:creationId xmlns:a16="http://schemas.microsoft.com/office/drawing/2014/main" id="{F6118EF5-FC77-4457-A614-AE4C7201AA89}"/>
            </a:ext>
          </a:extLst>
        </xdr:cNvPr>
        <xdr:cNvPicPr>
          <a:picLocks noChangeAspect="1"/>
        </xdr:cNvPicPr>
      </xdr:nvPicPr>
      <xdr:blipFill>
        <a:blip xmlns:r="http://schemas.openxmlformats.org/officeDocument/2006/relationships" r:embed="rId8" cstate="hqprint">
          <a:extLst>
            <a:ext uri="{28A0092B-C50C-407E-A947-70E740481C1C}">
              <a14:useLocalDpi xmlns:a14="http://schemas.microsoft.com/office/drawing/2010/main" val="0"/>
            </a:ext>
          </a:extLst>
        </a:blip>
        <a:stretch>
          <a:fillRect/>
        </a:stretch>
      </xdr:blipFill>
      <xdr:spPr>
        <a:xfrm>
          <a:off x="2566346" y="229351"/>
          <a:ext cx="1143391" cy="1543266"/>
        </a:xfrm>
        <a:prstGeom prst="rect">
          <a:avLst/>
        </a:prstGeom>
      </xdr:spPr>
    </xdr:pic>
    <xdr:clientData/>
  </xdr:twoCellAnchor>
  <xdr:twoCellAnchor editAs="oneCell">
    <xdr:from>
      <xdr:col>9</xdr:col>
      <xdr:colOff>320842</xdr:colOff>
      <xdr:row>10</xdr:row>
      <xdr:rowOff>50133</xdr:rowOff>
    </xdr:from>
    <xdr:to>
      <xdr:col>13</xdr:col>
      <xdr:colOff>309591</xdr:colOff>
      <xdr:row>18</xdr:row>
      <xdr:rowOff>160991</xdr:rowOff>
    </xdr:to>
    <xdr:pic>
      <xdr:nvPicPr>
        <xdr:cNvPr id="12" name="Imagen 11" descr="Resultado de imagen para FINANZAS IMAGENES">
          <a:extLst>
            <a:ext uri="{FF2B5EF4-FFF2-40B4-BE49-F238E27FC236}">
              <a16:creationId xmlns:a16="http://schemas.microsoft.com/office/drawing/2014/main" id="{7AF2FFE1-5F91-4BB4-934F-DB004E36214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239000" y="1955133"/>
          <a:ext cx="3036749" cy="1634858"/>
        </a:xfrm>
        <a:prstGeom prst="rect">
          <a:avLst/>
        </a:prstGeom>
        <a:solidFill>
          <a:srgbClr val="FFFFFF">
            <a:shade val="85000"/>
          </a:srgbClr>
        </a:solidFill>
        <a:ln w="190500" cap="sq">
          <a:solidFill>
            <a:srgbClr val="FFFFFF"/>
          </a:solidFill>
          <a:miter lim="800000"/>
        </a:ln>
        <a:effectLst>
          <a:outerShdw blurRad="65000" dist="50800" dir="12900000" kx="195000" ky="145000" algn="tl" rotWithShape="0">
            <a:srgbClr val="000000">
              <a:alpha val="30000"/>
            </a:srgbClr>
          </a:outerShdw>
        </a:effectLst>
        <a:scene3d>
          <a:camera prst="orthographicFront">
            <a:rot lat="0" lon="0" rev="360000"/>
          </a:camera>
          <a:lightRig rig="twoPt" dir="t">
            <a:rot lat="0" lon="0" rev="7200000"/>
          </a:lightRig>
        </a:scene3d>
        <a:sp3d contourW="12700">
          <a:bevelT w="25400" h="19050"/>
          <a:contourClr>
            <a:srgbClr val="969696"/>
          </a:contourClr>
        </a:sp3d>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253365</xdr:colOff>
      <xdr:row>5</xdr:row>
      <xdr:rowOff>27622</xdr:rowOff>
    </xdr:from>
    <xdr:to>
      <xdr:col>16</xdr:col>
      <xdr:colOff>230505</xdr:colOff>
      <xdr:row>21</xdr:row>
      <xdr:rowOff>81268</xdr:rowOff>
    </xdr:to>
    <xdr:pic>
      <xdr:nvPicPr>
        <xdr:cNvPr id="2" name="Imagen 1" descr="Resultado de imagen para punto de equilibri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13959" y="980122"/>
          <a:ext cx="4644390" cy="3101646"/>
        </a:xfrm>
        <a:prstGeom prst="rect">
          <a:avLst/>
        </a:prstGeom>
        <a:blipFill>
          <a:blip xmlns:r="http://schemas.openxmlformats.org/officeDocument/2006/relationships" r:embed="rId2"/>
          <a:tile tx="0" ty="0" sx="100000" sy="100000" flip="none" algn="tl"/>
        </a:blipFill>
        <a:extLst/>
      </xdr:spPr>
    </xdr:pic>
    <xdr:clientData/>
  </xdr:twoCellAnchor>
  <xdr:twoCellAnchor>
    <xdr:from>
      <xdr:col>2</xdr:col>
      <xdr:colOff>694225</xdr:colOff>
      <xdr:row>5</xdr:row>
      <xdr:rowOff>36538</xdr:rowOff>
    </xdr:from>
    <xdr:to>
      <xdr:col>6</xdr:col>
      <xdr:colOff>1587499</xdr:colOff>
      <xdr:row>12</xdr:row>
      <xdr:rowOff>61057</xdr:rowOff>
    </xdr:to>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2208456" y="1013461"/>
          <a:ext cx="3921735" cy="1392211"/>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MX" sz="1800" b="0" i="0" u="none" strike="noStrike" kern="0" cap="none" spc="0" normalizeH="0" baseline="0" noProof="0">
              <a:ln>
                <a:noFill/>
              </a:ln>
              <a:solidFill>
                <a:prstClr val="black"/>
              </a:solidFill>
              <a:effectLst/>
              <a:uLnTx/>
              <a:uFillTx/>
              <a:latin typeface="Tw Cen MT" panose="020B0602020104020603" pitchFamily="34" charset="0"/>
              <a:ea typeface="Yu Gothic" panose="020B0400000000000000" pitchFamily="34" charset="-128"/>
              <a:cs typeface="+mn-cs"/>
            </a:rPr>
            <a:t>El </a:t>
          </a:r>
          <a:r>
            <a:rPr kumimoji="0" lang="es-MX" sz="1800" b="1" i="0" u="none" strike="noStrike" kern="0" cap="none" spc="0" normalizeH="0" baseline="0" noProof="0">
              <a:ln>
                <a:noFill/>
              </a:ln>
              <a:solidFill>
                <a:prstClr val="black"/>
              </a:solidFill>
              <a:effectLst/>
              <a:uLnTx/>
              <a:uFillTx/>
              <a:latin typeface="Tw Cen MT" panose="020B0602020104020603" pitchFamily="34" charset="0"/>
              <a:ea typeface="Yu Gothic" panose="020B0400000000000000" pitchFamily="34" charset="-128"/>
              <a:cs typeface="+mn-cs"/>
            </a:rPr>
            <a:t>punto de equilibrio operativo </a:t>
          </a:r>
          <a:r>
            <a:rPr kumimoji="0" lang="es-MX" sz="1800" b="0" i="0" u="none" strike="noStrike" kern="0" cap="none" spc="0" normalizeH="0" baseline="0" noProof="0">
              <a:ln>
                <a:noFill/>
              </a:ln>
              <a:solidFill>
                <a:prstClr val="black"/>
              </a:solidFill>
              <a:effectLst/>
              <a:uLnTx/>
              <a:uFillTx/>
              <a:latin typeface="Tw Cen MT" panose="020B0602020104020603" pitchFamily="34" charset="0"/>
              <a:ea typeface="Yu Gothic" panose="020B0400000000000000" pitchFamily="34" charset="-128"/>
              <a:cs typeface="+mn-cs"/>
            </a:rPr>
            <a:t>se encuentra cuando los ingresos generados a partir de las ventas son iguales a los costos operativos totales. </a:t>
          </a:r>
          <a:endParaRPr lang="es-MX" sz="1800">
            <a:latin typeface="Tw Cen MT" panose="020B0602020104020603" pitchFamily="34" charset="0"/>
            <a:ea typeface="Yu Gothic" panose="020B0400000000000000" pitchFamily="34" charset="-128"/>
          </a:endParaRPr>
        </a:p>
      </xdr:txBody>
    </xdr:sp>
    <xdr:clientData/>
  </xdr:twoCellAnchor>
  <xdr:twoCellAnchor>
    <xdr:from>
      <xdr:col>10</xdr:col>
      <xdr:colOff>219808</xdr:colOff>
      <xdr:row>22</xdr:row>
      <xdr:rowOff>9048</xdr:rowOff>
    </xdr:from>
    <xdr:to>
      <xdr:col>16</xdr:col>
      <xdr:colOff>232020</xdr:colOff>
      <xdr:row>27</xdr:row>
      <xdr:rowOff>24423</xdr:rowOff>
    </xdr:to>
    <xdr:sp macro="" textlink="">
      <xdr:nvSpPr>
        <xdr:cNvPr id="5" name="CuadroTexto 4">
          <a:extLst>
            <a:ext uri="{FF2B5EF4-FFF2-40B4-BE49-F238E27FC236}">
              <a16:creationId xmlns:a16="http://schemas.microsoft.com/office/drawing/2014/main" id="{00000000-0008-0000-0100-000005000000}"/>
            </a:ext>
          </a:extLst>
        </xdr:cNvPr>
        <xdr:cNvSpPr txBox="1"/>
      </xdr:nvSpPr>
      <xdr:spPr>
        <a:xfrm>
          <a:off x="8743462" y="4307510"/>
          <a:ext cx="4652596" cy="992298"/>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600" baseline="0">
              <a:latin typeface="Tw Cen MT" panose="020B0602020104020603" pitchFamily="34" charset="0"/>
              <a:ea typeface="Yu Gothic" panose="020B0400000000000000" pitchFamily="34" charset="-128"/>
            </a:rPr>
            <a:t>Al calcular el </a:t>
          </a:r>
          <a:r>
            <a:rPr lang="es-MX" sz="1600" b="1" baseline="0">
              <a:latin typeface="Tw Cen MT" panose="020B0602020104020603" pitchFamily="34" charset="0"/>
              <a:ea typeface="Yu Gothic" panose="020B0400000000000000" pitchFamily="34" charset="-128"/>
            </a:rPr>
            <a:t>punto de equilibrio operativo </a:t>
          </a:r>
          <a:r>
            <a:rPr lang="es-MX" sz="1600" baseline="0">
              <a:latin typeface="Tw Cen MT" panose="020B0602020104020603" pitchFamily="34" charset="0"/>
              <a:ea typeface="Yu Gothic" panose="020B0400000000000000" pitchFamily="34" charset="-128"/>
            </a:rPr>
            <a:t>estamos estimando cuantas unidades se necesitan producir y vender para no ganar y tampoco perder. </a:t>
          </a:r>
          <a:endParaRPr lang="es-MX" sz="1600">
            <a:latin typeface="Tw Cen MT" panose="020B0602020104020603" pitchFamily="34" charset="0"/>
            <a:ea typeface="Yu Gothic" panose="020B0400000000000000" pitchFamily="34" charset="-128"/>
          </a:endParaRPr>
        </a:p>
      </xdr:txBody>
    </xdr:sp>
    <xdr:clientData/>
  </xdr:twoCellAnchor>
  <xdr:twoCellAnchor editAs="oneCell">
    <xdr:from>
      <xdr:col>7</xdr:col>
      <xdr:colOff>95861</xdr:colOff>
      <xdr:row>5</xdr:row>
      <xdr:rowOff>24424</xdr:rowOff>
    </xdr:from>
    <xdr:to>
      <xdr:col>10</xdr:col>
      <xdr:colOff>42521</xdr:colOff>
      <xdr:row>12</xdr:row>
      <xdr:rowOff>85482</xdr:rowOff>
    </xdr:to>
    <xdr:pic>
      <xdr:nvPicPr>
        <xdr:cNvPr id="6" name="Imagen 5" descr="Resultado de imagen para punto de equilibrio formula">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48169" y="1001347"/>
          <a:ext cx="2218006"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649910</xdr:colOff>
      <xdr:row>15</xdr:row>
      <xdr:rowOff>74088</xdr:rowOff>
    </xdr:from>
    <xdr:to>
      <xdr:col>9</xdr:col>
      <xdr:colOff>178545</xdr:colOff>
      <xdr:row>21</xdr:row>
      <xdr:rowOff>167433</xdr:rowOff>
    </xdr:to>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2164141" y="3004857"/>
          <a:ext cx="5780942" cy="1265653"/>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400">
              <a:latin typeface="Tw Cen MT" panose="020B0602020104020603" pitchFamily="34" charset="0"/>
              <a:ea typeface="Yu Gothic" panose="020B0400000000000000" pitchFamily="34" charset="-128"/>
            </a:rPr>
            <a:t>También</a:t>
          </a:r>
          <a:r>
            <a:rPr lang="es-MX" sz="1400" baseline="0">
              <a:latin typeface="Tw Cen MT" panose="020B0602020104020603" pitchFamily="34" charset="0"/>
              <a:ea typeface="Yu Gothic" panose="020B0400000000000000" pitchFamily="34" charset="-128"/>
            </a:rPr>
            <a:t> es posible conseguir el </a:t>
          </a:r>
          <a:r>
            <a:rPr lang="es-MX" sz="1400" b="1" baseline="0">
              <a:latin typeface="Tw Cen MT" panose="020B0602020104020603" pitchFamily="34" charset="0"/>
              <a:ea typeface="Yu Gothic" panose="020B0400000000000000" pitchFamily="34" charset="-128"/>
            </a:rPr>
            <a:t>punto de equlibrio monetario </a:t>
          </a:r>
          <a:r>
            <a:rPr lang="es-MX" sz="1400" b="0" baseline="0">
              <a:latin typeface="Tw Cen MT" panose="020B0602020104020603" pitchFamily="34" charset="0"/>
              <a:ea typeface="Yu Gothic" panose="020B0400000000000000" pitchFamily="34" charset="-128"/>
            </a:rPr>
            <a:t>a partir de la siguiente fórmula:</a:t>
          </a:r>
          <a:endParaRPr lang="es-MX" sz="1400" b="1">
            <a:latin typeface="Tw Cen MT" panose="020B0602020104020603" pitchFamily="34" charset="0"/>
            <a:ea typeface="Yu Gothic" panose="020B0400000000000000" pitchFamily="34" charset="-128"/>
          </a:endParaRPr>
        </a:p>
      </xdr:txBody>
    </xdr:sp>
    <xdr:clientData/>
  </xdr:twoCellAnchor>
  <xdr:twoCellAnchor editAs="oneCell">
    <xdr:from>
      <xdr:col>7</xdr:col>
      <xdr:colOff>0</xdr:colOff>
      <xdr:row>42</xdr:row>
      <xdr:rowOff>0</xdr:rowOff>
    </xdr:from>
    <xdr:to>
      <xdr:col>7</xdr:col>
      <xdr:colOff>304800</xdr:colOff>
      <xdr:row>43</xdr:row>
      <xdr:rowOff>121920</xdr:rowOff>
    </xdr:to>
    <xdr:sp macro="" textlink="">
      <xdr:nvSpPr>
        <xdr:cNvPr id="8" name="AutoShape 5" descr="Resultado de imagen para punto de equilibrio formula">
          <a:extLst>
            <a:ext uri="{FF2B5EF4-FFF2-40B4-BE49-F238E27FC236}">
              <a16:creationId xmlns:a16="http://schemas.microsoft.com/office/drawing/2014/main" id="{00000000-0008-0000-0100-000008000000}"/>
            </a:ext>
          </a:extLst>
        </xdr:cNvPr>
        <xdr:cNvSpPr>
          <a:spLocks noChangeAspect="1" noChangeArrowheads="1"/>
        </xdr:cNvSpPr>
      </xdr:nvSpPr>
      <xdr:spPr bwMode="auto">
        <a:xfrm>
          <a:off x="6105525" y="2613660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42</xdr:row>
      <xdr:rowOff>0</xdr:rowOff>
    </xdr:from>
    <xdr:to>
      <xdr:col>7</xdr:col>
      <xdr:colOff>304800</xdr:colOff>
      <xdr:row>43</xdr:row>
      <xdr:rowOff>121920</xdr:rowOff>
    </xdr:to>
    <xdr:sp macro="" textlink="">
      <xdr:nvSpPr>
        <xdr:cNvPr id="9" name="AutoShape 6" descr="Resultado de imagen para punto de equilibrio formula">
          <a:extLst>
            <a:ext uri="{FF2B5EF4-FFF2-40B4-BE49-F238E27FC236}">
              <a16:creationId xmlns:a16="http://schemas.microsoft.com/office/drawing/2014/main" id="{00000000-0008-0000-0100-000009000000}"/>
            </a:ext>
          </a:extLst>
        </xdr:cNvPr>
        <xdr:cNvSpPr>
          <a:spLocks noChangeAspect="1" noChangeArrowheads="1"/>
        </xdr:cNvSpPr>
      </xdr:nvSpPr>
      <xdr:spPr bwMode="auto">
        <a:xfrm>
          <a:off x="6105525" y="2613660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42</xdr:row>
      <xdr:rowOff>0</xdr:rowOff>
    </xdr:from>
    <xdr:to>
      <xdr:col>7</xdr:col>
      <xdr:colOff>304800</xdr:colOff>
      <xdr:row>43</xdr:row>
      <xdr:rowOff>121920</xdr:rowOff>
    </xdr:to>
    <xdr:sp macro="" textlink="">
      <xdr:nvSpPr>
        <xdr:cNvPr id="10" name="AutoShape 7" descr="Resultado de imagen para punto de equilibrio formula">
          <a:extLst>
            <a:ext uri="{FF2B5EF4-FFF2-40B4-BE49-F238E27FC236}">
              <a16:creationId xmlns:a16="http://schemas.microsoft.com/office/drawing/2014/main" id="{00000000-0008-0000-0100-00000A000000}"/>
            </a:ext>
          </a:extLst>
        </xdr:cNvPr>
        <xdr:cNvSpPr>
          <a:spLocks noChangeAspect="1" noChangeArrowheads="1"/>
        </xdr:cNvSpPr>
      </xdr:nvSpPr>
      <xdr:spPr bwMode="auto">
        <a:xfrm>
          <a:off x="6105525" y="2613660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42</xdr:row>
      <xdr:rowOff>0</xdr:rowOff>
    </xdr:from>
    <xdr:to>
      <xdr:col>7</xdr:col>
      <xdr:colOff>304800</xdr:colOff>
      <xdr:row>43</xdr:row>
      <xdr:rowOff>121920</xdr:rowOff>
    </xdr:to>
    <xdr:sp macro="" textlink="">
      <xdr:nvSpPr>
        <xdr:cNvPr id="11" name="AutoShape 8" descr="Resultado de imagen para punto de equilibrio formula">
          <a:extLst>
            <a:ext uri="{FF2B5EF4-FFF2-40B4-BE49-F238E27FC236}">
              <a16:creationId xmlns:a16="http://schemas.microsoft.com/office/drawing/2014/main" id="{00000000-0008-0000-0100-00000B000000}"/>
            </a:ext>
          </a:extLst>
        </xdr:cNvPr>
        <xdr:cNvSpPr>
          <a:spLocks noChangeAspect="1" noChangeArrowheads="1"/>
        </xdr:cNvSpPr>
      </xdr:nvSpPr>
      <xdr:spPr bwMode="auto">
        <a:xfrm>
          <a:off x="6105525" y="2613660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408951</xdr:colOff>
      <xdr:row>17</xdr:row>
      <xdr:rowOff>103115</xdr:rowOff>
    </xdr:from>
    <xdr:ext cx="2705100" cy="634982"/>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3437413" y="3424653"/>
              <a:ext cx="2705100" cy="6349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𝑷𝑬</m:t>
                    </m:r>
                    <m:r>
                      <a:rPr lang="es-MX" sz="1100" b="1" i="1">
                        <a:latin typeface="Cambria Math" panose="02040503050406030204" pitchFamily="18" charset="0"/>
                      </a:rPr>
                      <m:t>=</m:t>
                    </m:r>
                    <m:f>
                      <m:fPr>
                        <m:ctrlPr>
                          <a:rPr lang="es-MX" sz="1100" b="1" i="1">
                            <a:latin typeface="Cambria Math" panose="02040503050406030204" pitchFamily="18" charset="0"/>
                          </a:rPr>
                        </m:ctrlPr>
                      </m:fPr>
                      <m:num>
                        <m:r>
                          <a:rPr lang="es-MX" sz="1100" b="1" i="1">
                            <a:latin typeface="Cambria Math" panose="02040503050406030204" pitchFamily="18" charset="0"/>
                          </a:rPr>
                          <m:t>𝑪𝒐𝒔𝒕𝒐𝒔</m:t>
                        </m:r>
                        <m:r>
                          <a:rPr lang="es-MX" sz="1100" b="1" i="1">
                            <a:latin typeface="Cambria Math" panose="02040503050406030204" pitchFamily="18" charset="0"/>
                          </a:rPr>
                          <m:t> </m:t>
                        </m:r>
                        <m:r>
                          <a:rPr lang="es-MX" sz="1100" b="1" i="1">
                            <a:latin typeface="Cambria Math" panose="02040503050406030204" pitchFamily="18" charset="0"/>
                          </a:rPr>
                          <m:t>𝑭𝒊𝒋𝒐𝒔</m:t>
                        </m:r>
                        <m:r>
                          <a:rPr lang="es-MX" sz="1100" b="1" i="1">
                            <a:latin typeface="Cambria Math" panose="02040503050406030204" pitchFamily="18" charset="0"/>
                          </a:rPr>
                          <m:t> </m:t>
                        </m:r>
                        <m:r>
                          <a:rPr lang="es-MX" sz="1100" b="1" i="1">
                            <a:latin typeface="Cambria Math" panose="02040503050406030204" pitchFamily="18" charset="0"/>
                          </a:rPr>
                          <m:t>𝑻𝒐𝒕𝒂𝒍𝒆𝒔</m:t>
                        </m:r>
                      </m:num>
                      <m:den>
                        <m:r>
                          <a:rPr lang="es-MX" sz="1100" b="1" i="1">
                            <a:latin typeface="Cambria Math" panose="02040503050406030204" pitchFamily="18" charset="0"/>
                          </a:rPr>
                          <m:t>𝟏</m:t>
                        </m:r>
                        <m:r>
                          <a:rPr lang="es-MX" sz="1100" b="1" i="1">
                            <a:latin typeface="Cambria Math" panose="02040503050406030204" pitchFamily="18" charset="0"/>
                          </a:rPr>
                          <m:t>−</m:t>
                        </m:r>
                        <m:f>
                          <m:fPr>
                            <m:ctrlPr>
                              <a:rPr lang="es-MX" sz="1100" b="1" i="1">
                                <a:latin typeface="Cambria Math" panose="02040503050406030204" pitchFamily="18" charset="0"/>
                              </a:rPr>
                            </m:ctrlPr>
                          </m:fPr>
                          <m:num>
                            <m:r>
                              <a:rPr lang="es-MX" sz="1100" b="1" i="1">
                                <a:latin typeface="Cambria Math" panose="02040503050406030204" pitchFamily="18" charset="0"/>
                              </a:rPr>
                              <m:t>𝑪𝒐𝒔𝒕𝒐𝒔</m:t>
                            </m:r>
                            <m:r>
                              <a:rPr lang="es-MX" sz="1100" b="1" i="1">
                                <a:latin typeface="Cambria Math" panose="02040503050406030204" pitchFamily="18" charset="0"/>
                              </a:rPr>
                              <m:t> </m:t>
                            </m:r>
                            <m:r>
                              <a:rPr lang="es-MX" sz="1100" b="1" i="1">
                                <a:latin typeface="Cambria Math" panose="02040503050406030204" pitchFamily="18" charset="0"/>
                              </a:rPr>
                              <m:t>𝒗𝒂𝒓𝒊𝒂𝒃𝒍𝒆𝒔</m:t>
                            </m:r>
                            <m:r>
                              <a:rPr lang="es-MX" sz="1100" b="1" i="1">
                                <a:latin typeface="Cambria Math" panose="02040503050406030204" pitchFamily="18" charset="0"/>
                              </a:rPr>
                              <m:t> </m:t>
                            </m:r>
                            <m:r>
                              <a:rPr lang="es-MX" sz="1100" b="1" i="1">
                                <a:latin typeface="Cambria Math" panose="02040503050406030204" pitchFamily="18" charset="0"/>
                              </a:rPr>
                              <m:t>𝒖𝒏𝒊𝒕𝒂𝒓𝒊𝒐𝒔</m:t>
                            </m:r>
                          </m:num>
                          <m:den>
                            <m:r>
                              <a:rPr lang="es-MX" sz="1100" b="1" i="1">
                                <a:latin typeface="Cambria Math" panose="02040503050406030204" pitchFamily="18" charset="0"/>
                              </a:rPr>
                              <m:t>𝑷𝒓𝒆𝒄𝒊𝒐</m:t>
                            </m:r>
                            <m:r>
                              <a:rPr lang="es-MX" sz="1100" b="1" i="1">
                                <a:latin typeface="Cambria Math" panose="02040503050406030204" pitchFamily="18" charset="0"/>
                              </a:rPr>
                              <m:t> </m:t>
                            </m:r>
                            <m:r>
                              <a:rPr lang="es-MX" sz="1100" b="1" i="1">
                                <a:latin typeface="Cambria Math" panose="02040503050406030204" pitchFamily="18" charset="0"/>
                              </a:rPr>
                              <m:t>𝒗𝒂𝒓𝒊𝒂𝒃𝒍𝒆</m:t>
                            </m:r>
                            <m:r>
                              <a:rPr lang="es-MX" sz="1100" b="1" i="1">
                                <a:latin typeface="Cambria Math" panose="02040503050406030204" pitchFamily="18" charset="0"/>
                              </a:rPr>
                              <m:t> </m:t>
                            </m:r>
                            <m:r>
                              <a:rPr lang="es-MX" sz="1100" b="1" i="1">
                                <a:latin typeface="Cambria Math" panose="02040503050406030204" pitchFamily="18" charset="0"/>
                              </a:rPr>
                              <m:t>𝒖𝒏𝒊𝒕𝒂𝒓𝒊𝒐</m:t>
                            </m:r>
                          </m:den>
                        </m:f>
                      </m:den>
                    </m:f>
                  </m:oMath>
                </m:oMathPara>
              </a14:m>
              <a:endParaRPr lang="es-MX" sz="1100" b="1"/>
            </a:p>
            <a:p>
              <a:pPr algn="ctr"/>
              <a:endParaRPr lang="es-MX" sz="1100"/>
            </a:p>
          </xdr:txBody>
        </xdr:sp>
      </mc:Choice>
      <mc:Fallback xmlns="">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3437413" y="3424653"/>
              <a:ext cx="2705100" cy="6349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lang="es-MX" sz="1100" b="1" i="0">
                  <a:latin typeface="Cambria Math" panose="02040503050406030204" pitchFamily="18" charset="0"/>
                </a:rPr>
                <a:t>𝑷𝑬=(𝑪𝒐𝒔𝒕𝒐𝒔 𝑭𝒊𝒋𝒐𝒔 𝑻𝒐𝒕𝒂𝒍𝒆𝒔)/(𝟏−(𝑪𝒐𝒔𝒕𝒐𝒔 𝒗𝒂𝒓𝒊𝒂𝒃𝒍𝒆𝒔 𝒖𝒏𝒊𝒕𝒂𝒓𝒊𝒐𝒔)/(𝑷𝒓𝒆𝒄𝒊𝒐 𝒗𝒂𝒓𝒊𝒂𝒃𝒍𝒆 𝒖𝒏𝒊𝒕𝒂𝒓𝒊𝒐))</a:t>
              </a:r>
              <a:endParaRPr lang="es-MX" sz="1100" b="1"/>
            </a:p>
            <a:p>
              <a:pPr algn="ctr"/>
              <a:endParaRPr lang="es-MX" sz="1100"/>
            </a:p>
          </xdr:txBody>
        </xdr:sp>
      </mc:Fallback>
    </mc:AlternateContent>
    <xdr:clientData/>
  </xdr:oneCellAnchor>
  <xdr:oneCellAnchor>
    <xdr:from>
      <xdr:col>0</xdr:col>
      <xdr:colOff>357946</xdr:colOff>
      <xdr:row>49</xdr:row>
      <xdr:rowOff>45721</xdr:rowOff>
    </xdr:from>
    <xdr:ext cx="5088400" cy="1648978"/>
    <xdr:sp macro="" textlink="">
      <xdr:nvSpPr>
        <xdr:cNvPr id="13" name="Rectángulo 12">
          <a:extLst>
            <a:ext uri="{FF2B5EF4-FFF2-40B4-BE49-F238E27FC236}">
              <a16:creationId xmlns:a16="http://schemas.microsoft.com/office/drawing/2014/main" id="{00000000-0008-0000-0100-00000D000000}"/>
            </a:ext>
          </a:extLst>
        </xdr:cNvPr>
        <xdr:cNvSpPr/>
      </xdr:nvSpPr>
      <xdr:spPr>
        <a:xfrm>
          <a:off x="357946" y="9619567"/>
          <a:ext cx="5088400" cy="1648978"/>
        </a:xfrm>
        <a:prstGeom prst="rect">
          <a:avLst/>
        </a:prstGeom>
        <a:noFill/>
      </xdr:spPr>
      <xdr:txBody>
        <a:bodyPr wrap="square" lIns="91440" tIns="45720" rIns="91440" bIns="45720">
          <a:spAutoFit/>
        </a:bodyPr>
        <a:lstStyle/>
        <a:p>
          <a:pPr algn="ctr"/>
          <a:r>
            <a:rPr lang="es-ES" sz="88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Lucida Handwriting" panose="03010101010101010101" pitchFamily="66" charset="0"/>
              <a:ea typeface="Ami R" panose="02030504000101010101" pitchFamily="18" charset="-127"/>
            </a:rPr>
            <a:t>Costos</a:t>
          </a:r>
        </a:p>
      </xdr:txBody>
    </xdr:sp>
    <xdr:clientData/>
  </xdr:oneCellAnchor>
  <xdr:twoCellAnchor>
    <xdr:from>
      <xdr:col>0</xdr:col>
      <xdr:colOff>395288</xdr:colOff>
      <xdr:row>58</xdr:row>
      <xdr:rowOff>91440</xdr:rowOff>
    </xdr:from>
    <xdr:to>
      <xdr:col>8</xdr:col>
      <xdr:colOff>410528</xdr:colOff>
      <xdr:row>67</xdr:row>
      <xdr:rowOff>76200</xdr:rowOff>
    </xdr:to>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95288" y="11140440"/>
          <a:ext cx="7051834" cy="1699260"/>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s-MX" sz="2000" b="1" i="0">
              <a:solidFill>
                <a:schemeClr val="dk1"/>
              </a:solidFill>
              <a:effectLst/>
              <a:latin typeface="Tw Cen MT" panose="020B0602020104020603" pitchFamily="34" charset="0"/>
              <a:ea typeface="Yu Gothic" panose="020B0400000000000000" pitchFamily="34" charset="-128"/>
              <a:cs typeface="+mn-cs"/>
            </a:rPr>
            <a:t>Costos Variables</a:t>
          </a:r>
          <a:r>
            <a:rPr lang="es-MX" sz="2000" b="0" i="0">
              <a:solidFill>
                <a:schemeClr val="dk1"/>
              </a:solidFill>
              <a:effectLst/>
              <a:latin typeface="Tw Cen MT" panose="020B0602020104020603" pitchFamily="34" charset="0"/>
              <a:ea typeface="Yu Gothic" panose="020B0400000000000000" pitchFamily="34" charset="-128"/>
              <a:cs typeface="+mn-cs"/>
            </a:rPr>
            <a:t>: son los costos que varían de acuerdo con los cambios en los niveles de actividad, están relacionados con el número de unidades vendidas, volumen de producción o número de servicios realizado; ejemplos de costos variables son los costos incurridos en materia prima, combustible, salario por horas, etc.</a:t>
          </a:r>
        </a:p>
        <a:p>
          <a:pPr algn="l"/>
          <a:endParaRPr lang="es-MX" sz="1600" i="0">
            <a:latin typeface="Tw Cen MT" panose="020B0602020104020603" pitchFamily="34" charset="0"/>
          </a:endParaRPr>
        </a:p>
      </xdr:txBody>
    </xdr:sp>
    <xdr:clientData/>
  </xdr:twoCellAnchor>
  <xdr:twoCellAnchor>
    <xdr:from>
      <xdr:col>0</xdr:col>
      <xdr:colOff>390769</xdr:colOff>
      <xdr:row>69</xdr:row>
      <xdr:rowOff>48848</xdr:rowOff>
    </xdr:from>
    <xdr:to>
      <xdr:col>8</xdr:col>
      <xdr:colOff>451827</xdr:colOff>
      <xdr:row>77</xdr:row>
      <xdr:rowOff>130971</xdr:rowOff>
    </xdr:to>
    <xdr:sp macro="" textlink="">
      <xdr:nvSpPr>
        <xdr:cNvPr id="15" name="CuadroTexto 14">
          <a:extLst>
            <a:ext uri="{FF2B5EF4-FFF2-40B4-BE49-F238E27FC236}">
              <a16:creationId xmlns:a16="http://schemas.microsoft.com/office/drawing/2014/main" id="{00000000-0008-0000-0100-00000F000000}"/>
            </a:ext>
          </a:extLst>
        </xdr:cNvPr>
        <xdr:cNvSpPr txBox="1"/>
      </xdr:nvSpPr>
      <xdr:spPr>
        <a:xfrm>
          <a:off x="390769" y="13530386"/>
          <a:ext cx="7070481" cy="1645200"/>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s-MX" sz="2000" b="1" i="0">
              <a:solidFill>
                <a:schemeClr val="dk1"/>
              </a:solidFill>
              <a:effectLst/>
              <a:latin typeface="Tw Cen MT" panose="020B0602020104020603" pitchFamily="34" charset="0"/>
              <a:ea typeface="Yu Gothic" panose="020B0400000000000000" pitchFamily="34" charset="-128"/>
              <a:cs typeface="+mn-cs"/>
            </a:rPr>
            <a:t>Costos Fijos</a:t>
          </a:r>
          <a:r>
            <a:rPr lang="es-MX" sz="2000" b="0" i="0">
              <a:solidFill>
                <a:schemeClr val="dk1"/>
              </a:solidFill>
              <a:effectLst/>
              <a:latin typeface="Tw Cen MT" panose="020B0602020104020603" pitchFamily="34" charset="0"/>
              <a:ea typeface="Yu Gothic" panose="020B0400000000000000" pitchFamily="34" charset="-128"/>
              <a:cs typeface="+mn-cs"/>
            </a:rPr>
            <a:t>: son costos que no están afectados por las variaciones en los niveles de actividad; ejemplos de costos fijos son los alquileres, la depreciación, los seguros, etc.</a:t>
          </a:r>
        </a:p>
        <a:p>
          <a:endParaRPr lang="es-MX" sz="1600" i="0">
            <a:latin typeface="Tw Cen MT" panose="020B0602020104020603" pitchFamily="34" charset="0"/>
          </a:endParaRPr>
        </a:p>
      </xdr:txBody>
    </xdr:sp>
    <xdr:clientData/>
  </xdr:twoCellAnchor>
  <xdr:twoCellAnchor>
    <xdr:from>
      <xdr:col>14</xdr:col>
      <xdr:colOff>311748</xdr:colOff>
      <xdr:row>58</xdr:row>
      <xdr:rowOff>71302</xdr:rowOff>
    </xdr:from>
    <xdr:to>
      <xdr:col>19</xdr:col>
      <xdr:colOff>119978</xdr:colOff>
      <xdr:row>77</xdr:row>
      <xdr:rowOff>146539</xdr:rowOff>
    </xdr:to>
    <xdr:sp macro="" textlink="">
      <xdr:nvSpPr>
        <xdr:cNvPr id="16" name="CuadroTexto 15">
          <a:extLst>
            <a:ext uri="{FF2B5EF4-FFF2-40B4-BE49-F238E27FC236}">
              <a16:creationId xmlns:a16="http://schemas.microsoft.com/office/drawing/2014/main" id="{00000000-0008-0000-0100-000010000000}"/>
            </a:ext>
          </a:extLst>
        </xdr:cNvPr>
        <xdr:cNvSpPr txBox="1"/>
      </xdr:nvSpPr>
      <xdr:spPr>
        <a:xfrm>
          <a:off x="11961556" y="11403610"/>
          <a:ext cx="3593807" cy="3787544"/>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ES_tradnl" sz="1600" b="1">
              <a:latin typeface="Tw Cen MT" panose="020B0602020104020603" pitchFamily="34" charset="0"/>
              <a:ea typeface="Yu Gothic" panose="020B0400000000000000" pitchFamily="34" charset="-128"/>
            </a:rPr>
            <a:t>Costo</a:t>
          </a:r>
          <a:r>
            <a:rPr lang="es-ES_tradnl" sz="1600" b="1" baseline="0">
              <a:latin typeface="Tw Cen MT" panose="020B0602020104020603" pitchFamily="34" charset="0"/>
              <a:ea typeface="Yu Gothic" panose="020B0400000000000000" pitchFamily="34" charset="-128"/>
            </a:rPr>
            <a:t> variable unitario (C.V.U): </a:t>
          </a:r>
          <a:r>
            <a:rPr lang="es-ES_tradnl" sz="1600" baseline="0">
              <a:latin typeface="Tw Cen MT" panose="020B0602020104020603" pitchFamily="34" charset="0"/>
              <a:ea typeface="Yu Gothic" panose="020B0400000000000000" pitchFamily="34" charset="-128"/>
            </a:rPr>
            <a:t>Es el costo variable de producir y vender una unidad.</a:t>
          </a:r>
        </a:p>
        <a:p>
          <a:pPr algn="l"/>
          <a:endParaRPr lang="es-ES_tradnl" sz="1600" baseline="0">
            <a:latin typeface="Tw Cen MT" panose="020B0602020104020603" pitchFamily="34" charset="0"/>
            <a:ea typeface="Yu Gothic" panose="020B0400000000000000" pitchFamily="34" charset="-128"/>
          </a:endParaRPr>
        </a:p>
        <a:p>
          <a:pPr algn="l"/>
          <a:r>
            <a:rPr lang="es-ES_tradnl" sz="1600" b="1" baseline="0">
              <a:latin typeface="Tw Cen MT" panose="020B0602020104020603" pitchFamily="34" charset="0"/>
              <a:ea typeface="Yu Gothic" panose="020B0400000000000000" pitchFamily="34" charset="-128"/>
            </a:rPr>
            <a:t>Costo variable total (C.V.T): </a:t>
          </a:r>
          <a:r>
            <a:rPr lang="es-ES_tradnl" sz="1600" baseline="0">
              <a:latin typeface="Tw Cen MT" panose="020B0602020104020603" pitchFamily="34" charset="0"/>
              <a:ea typeface="Yu Gothic" panose="020B0400000000000000" pitchFamily="34" charset="-128"/>
            </a:rPr>
            <a:t>Es el costo variable de producir y vender "Q" número de unidades</a:t>
          </a:r>
        </a:p>
        <a:p>
          <a:pPr algn="l"/>
          <a:endParaRPr lang="es-ES_tradnl" sz="1600" b="1" baseline="0">
            <a:latin typeface="Tw Cen MT" panose="020B0602020104020603" pitchFamily="34" charset="0"/>
            <a:ea typeface="Yu Gothic" panose="020B0400000000000000" pitchFamily="34" charset="-128"/>
          </a:endParaRPr>
        </a:p>
        <a:p>
          <a:pPr algn="l"/>
          <a:r>
            <a:rPr lang="es-ES_tradnl" sz="1600" b="1" baseline="0">
              <a:latin typeface="Tw Cen MT" panose="020B0602020104020603" pitchFamily="34" charset="0"/>
              <a:ea typeface="Yu Gothic" panose="020B0400000000000000" pitchFamily="34" charset="-128"/>
            </a:rPr>
            <a:t>Costo total(C.T): </a:t>
          </a:r>
          <a:r>
            <a:rPr lang="es-ES_tradnl" sz="1600" baseline="0">
              <a:latin typeface="Tw Cen MT" panose="020B0602020104020603" pitchFamily="34" charset="0"/>
              <a:ea typeface="Yu Gothic" panose="020B0400000000000000" pitchFamily="34" charset="-128"/>
            </a:rPr>
            <a:t>Es la suma de los costos fijos más el costo variable total; es decir:</a:t>
          </a:r>
        </a:p>
        <a:p>
          <a:pPr algn="l"/>
          <a:r>
            <a:rPr lang="es-ES_tradnl" sz="1600" b="1" baseline="0">
              <a:latin typeface="Tw Cen MT" panose="020B0602020104020603" pitchFamily="34" charset="0"/>
              <a:ea typeface="Yu Gothic" panose="020B0400000000000000" pitchFamily="34" charset="-128"/>
            </a:rPr>
            <a:t>C.T=C.F + C.V.U (Q)</a:t>
          </a:r>
          <a:endParaRPr lang="es-ES_tradnl" sz="1600" b="1">
            <a:latin typeface="Tw Cen MT" panose="020B0602020104020603" pitchFamily="34" charset="0"/>
            <a:ea typeface="Yu Gothic" panose="020B0400000000000000" pitchFamily="34" charset="-128"/>
          </a:endParaRPr>
        </a:p>
      </xdr:txBody>
    </xdr:sp>
    <xdr:clientData/>
  </xdr:twoCellAnchor>
  <xdr:twoCellAnchor>
    <xdr:from>
      <xdr:col>8</xdr:col>
      <xdr:colOff>662305</xdr:colOff>
      <xdr:row>58</xdr:row>
      <xdr:rowOff>93979</xdr:rowOff>
    </xdr:from>
    <xdr:to>
      <xdr:col>13</xdr:col>
      <xdr:colOff>744904</xdr:colOff>
      <xdr:row>70</xdr:row>
      <xdr:rowOff>106679</xdr:rowOff>
    </xdr:to>
    <xdr:sp macro="" textlink="">
      <xdr:nvSpPr>
        <xdr:cNvPr id="17" name="CuadroTexto 16">
          <a:extLst>
            <a:ext uri="{FF2B5EF4-FFF2-40B4-BE49-F238E27FC236}">
              <a16:creationId xmlns:a16="http://schemas.microsoft.com/office/drawing/2014/main" id="{00000000-0008-0000-0100-000011000000}"/>
            </a:ext>
          </a:extLst>
        </xdr:cNvPr>
        <xdr:cNvSpPr txBox="1"/>
      </xdr:nvSpPr>
      <xdr:spPr>
        <a:xfrm>
          <a:off x="7671728" y="11426287"/>
          <a:ext cx="3965868" cy="2357315"/>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ES_tradnl" sz="1800" b="1">
              <a:latin typeface="Tw Cen MT" panose="020B0602020104020603" pitchFamily="34" charset="0"/>
              <a:ea typeface="Yu Gothic" panose="020B0400000000000000" pitchFamily="34" charset="-128"/>
            </a:rPr>
            <a:t>Ingresos o ventas</a:t>
          </a:r>
          <a:r>
            <a:rPr lang="es-ES_tradnl" sz="1800">
              <a:latin typeface="Tw Cen MT" panose="020B0602020104020603" pitchFamily="34" charset="0"/>
              <a:ea typeface="Yu Gothic" panose="020B0400000000000000" pitchFamily="34" charset="-128"/>
            </a:rPr>
            <a:t>: Se calcula multiplicando el número de unidades vendidas por su</a:t>
          </a:r>
          <a:r>
            <a:rPr lang="es-ES_tradnl" sz="1800" baseline="0">
              <a:latin typeface="Tw Cen MT" panose="020B0602020104020603" pitchFamily="34" charset="0"/>
              <a:ea typeface="Yu Gothic" panose="020B0400000000000000" pitchFamily="34" charset="-128"/>
            </a:rPr>
            <a:t> precio unitario.</a:t>
          </a:r>
        </a:p>
        <a:p>
          <a:pPr algn="l"/>
          <a:endParaRPr lang="es-ES_tradnl" sz="1800" baseline="0">
            <a:latin typeface="Tw Cen MT" panose="020B0602020104020603" pitchFamily="34" charset="0"/>
            <a:ea typeface="Yu Gothic" panose="020B0400000000000000" pitchFamily="34" charset="-128"/>
          </a:endParaRPr>
        </a:p>
        <a:p>
          <a:pPr algn="l"/>
          <a:r>
            <a:rPr lang="es-ES_tradnl" sz="1800" b="1" baseline="0">
              <a:latin typeface="Tw Cen MT" panose="020B0602020104020603" pitchFamily="34" charset="0"/>
              <a:ea typeface="Yu Gothic" panose="020B0400000000000000" pitchFamily="34" charset="-128"/>
            </a:rPr>
            <a:t>Margen de contribución o contribución marginal (M.C</a:t>
          </a:r>
          <a:r>
            <a:rPr lang="es-ES_tradnl" sz="1800" baseline="0">
              <a:latin typeface="Tw Cen MT" panose="020B0602020104020603" pitchFamily="34" charset="0"/>
              <a:ea typeface="Yu Gothic" panose="020B0400000000000000" pitchFamily="34" charset="-128"/>
            </a:rPr>
            <a:t>): es el resultado que queda de </a:t>
          </a:r>
          <a:r>
            <a:rPr lang="es-ES_tradnl" sz="1800" b="1" baseline="0">
              <a:latin typeface="Tw Cen MT" panose="020B0602020104020603" pitchFamily="34" charset="0"/>
              <a:ea typeface="Yu Gothic" panose="020B0400000000000000" pitchFamily="34" charset="-128"/>
            </a:rPr>
            <a:t>restar</a:t>
          </a:r>
          <a:r>
            <a:rPr lang="es-ES_tradnl" sz="1800" baseline="0">
              <a:latin typeface="Tw Cen MT" panose="020B0602020104020603" pitchFamily="34" charset="0"/>
              <a:ea typeface="Yu Gothic" panose="020B0400000000000000" pitchFamily="34" charset="-128"/>
            </a:rPr>
            <a:t> al precio de venta unitario </a:t>
          </a:r>
          <a:r>
            <a:rPr lang="es-ES_tradnl" sz="1800" b="1" baseline="0">
              <a:latin typeface="Tw Cen MT" panose="020B0602020104020603" pitchFamily="34" charset="0"/>
              <a:ea typeface="Yu Gothic" panose="020B0400000000000000" pitchFamily="34" charset="-128"/>
            </a:rPr>
            <a:t>(P.V.U) </a:t>
          </a:r>
          <a:r>
            <a:rPr lang="es-ES_tradnl" sz="1800" baseline="0">
              <a:latin typeface="Tw Cen MT" panose="020B0602020104020603" pitchFamily="34" charset="0"/>
              <a:ea typeface="Yu Gothic" panose="020B0400000000000000" pitchFamily="34" charset="-128"/>
            </a:rPr>
            <a:t>el costo variable unitario </a:t>
          </a:r>
          <a:r>
            <a:rPr lang="es-ES_tradnl" sz="1800" b="1" baseline="0">
              <a:latin typeface="Tw Cen MT" panose="020B0602020104020603" pitchFamily="34" charset="0"/>
              <a:ea typeface="Yu Gothic" panose="020B0400000000000000" pitchFamily="34" charset="-128"/>
            </a:rPr>
            <a:t>(C.V.U)</a:t>
          </a:r>
          <a:endParaRPr lang="es-ES_tradnl" sz="1800" b="1">
            <a:latin typeface="Tw Cen MT" panose="020B0602020104020603" pitchFamily="34" charset="0"/>
            <a:ea typeface="Yu Gothic" panose="020B0400000000000000" pitchFamily="34" charset="-128"/>
          </a:endParaRPr>
        </a:p>
      </xdr:txBody>
    </xdr:sp>
    <xdr:clientData/>
  </xdr:twoCellAnchor>
  <xdr:oneCellAnchor>
    <xdr:from>
      <xdr:col>5</xdr:col>
      <xdr:colOff>317500</xdr:colOff>
      <xdr:row>98</xdr:row>
      <xdr:rowOff>88900</xdr:rowOff>
    </xdr:from>
    <xdr:ext cx="619465" cy="490262"/>
    <mc:AlternateContent xmlns:mc="http://schemas.openxmlformats.org/markup-compatibility/2006" xmlns:a14="http://schemas.microsoft.com/office/drawing/2010/main">
      <mc:Choice Requires="a14">
        <xdr:sp macro="" textlink="">
          <xdr:nvSpPr>
            <xdr:cNvPr id="18" name="CuadroTexto 17">
              <a:extLst>
                <a:ext uri="{FF2B5EF4-FFF2-40B4-BE49-F238E27FC236}">
                  <a16:creationId xmlns:a16="http://schemas.microsoft.com/office/drawing/2014/main" id="{00000000-0008-0000-0100-000012000000}"/>
                </a:ext>
              </a:extLst>
            </xdr:cNvPr>
            <xdr:cNvSpPr txBox="1"/>
          </xdr:nvSpPr>
          <xdr:spPr>
            <a:xfrm>
              <a:off x="4127500" y="50304700"/>
              <a:ext cx="619465" cy="490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charset="0"/>
                      </a:rPr>
                      <m:t>=</m:t>
                    </m:r>
                    <m:f>
                      <m:fPr>
                        <m:ctrlPr>
                          <a:rPr lang="es-ES" sz="1100" b="0" i="1">
                            <a:latin typeface="Cambria Math" panose="02040503050406030204" pitchFamily="18" charset="0"/>
                          </a:rPr>
                        </m:ctrlPr>
                      </m:fPr>
                      <m:num>
                        <m:r>
                          <a:rPr lang="es-ES" sz="1100" b="0" i="1">
                            <a:latin typeface="Cambria Math" charset="0"/>
                          </a:rPr>
                          <m:t>𝐶</m:t>
                        </m:r>
                        <m:r>
                          <a:rPr lang="es-ES" sz="1100" b="0" i="1">
                            <a:latin typeface="Cambria Math" charset="0"/>
                          </a:rPr>
                          <m:t>.</m:t>
                        </m:r>
                        <m:r>
                          <a:rPr lang="es-ES" sz="1100" b="0" i="1">
                            <a:latin typeface="Cambria Math" charset="0"/>
                          </a:rPr>
                          <m:t>𝐹</m:t>
                        </m:r>
                      </m:num>
                      <m:den>
                        <m:r>
                          <a:rPr lang="es-ES" sz="1100" b="0" i="1">
                            <a:latin typeface="Cambria Math" charset="0"/>
                          </a:rPr>
                          <m:t>𝑀</m:t>
                        </m:r>
                        <m:r>
                          <a:rPr lang="es-ES" sz="1100" b="0" i="1">
                            <a:latin typeface="Cambria Math" charset="0"/>
                          </a:rPr>
                          <m:t>.</m:t>
                        </m:r>
                        <m:r>
                          <a:rPr lang="es-ES" sz="1100" b="0" i="1">
                            <a:latin typeface="Cambria Math" charset="0"/>
                          </a:rPr>
                          <m:t>𝐶</m:t>
                        </m:r>
                      </m:den>
                    </m:f>
                    <m:r>
                      <a:rPr lang="es-ES" sz="1100" b="0" i="1">
                        <a:latin typeface="Cambria Math" charset="0"/>
                      </a:rPr>
                      <m:t> </m:t>
                    </m:r>
                  </m:oMath>
                </m:oMathPara>
              </a14:m>
              <a:endParaRPr lang="es-ES" sz="1100" b="0"/>
            </a:p>
            <a:p>
              <a:endParaRPr lang="es-ES_tradnl" sz="1100"/>
            </a:p>
          </xdr:txBody>
        </xdr:sp>
      </mc:Choice>
      <mc:Fallback xmlns="">
        <xdr:sp macro="" textlink="">
          <xdr:nvSpPr>
            <xdr:cNvPr id="18" name="CuadroTexto 17"/>
            <xdr:cNvSpPr txBox="1"/>
          </xdr:nvSpPr>
          <xdr:spPr>
            <a:xfrm>
              <a:off x="4127500" y="50304700"/>
              <a:ext cx="619465" cy="490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100" b="0" i="0">
                  <a:latin typeface="Cambria Math" charset="0"/>
                </a:rPr>
                <a:t>=</a:t>
              </a:r>
              <a:r>
                <a:rPr lang="es-ES" sz="1100" b="0" i="0">
                  <a:latin typeface="Cambria Math" panose="02040503050406030204" pitchFamily="18" charset="0"/>
                </a:rPr>
                <a:t>(</a:t>
              </a:r>
              <a:r>
                <a:rPr lang="es-ES" sz="1100" b="0" i="0">
                  <a:latin typeface="Cambria Math" charset="0"/>
                </a:rPr>
                <a:t>𝐶.𝐹</a:t>
              </a:r>
              <a:r>
                <a:rPr lang="es-ES" sz="1100" b="0" i="0">
                  <a:latin typeface="Cambria Math" panose="02040503050406030204" pitchFamily="18" charset="0"/>
                </a:rPr>
                <a:t>)/(</a:t>
              </a:r>
              <a:r>
                <a:rPr lang="es-ES" sz="1100" b="0" i="0">
                  <a:latin typeface="Cambria Math" charset="0"/>
                </a:rPr>
                <a:t>𝑀.𝐶</a:t>
              </a:r>
              <a:r>
                <a:rPr lang="es-ES" sz="1100" b="0" i="0">
                  <a:latin typeface="Cambria Math" panose="02040503050406030204" pitchFamily="18" charset="0"/>
                </a:rPr>
                <a:t>)</a:t>
              </a:r>
              <a:r>
                <a:rPr lang="es-ES" sz="1100" b="0" i="0">
                  <a:latin typeface="Cambria Math" charset="0"/>
                </a:rPr>
                <a:t>  </a:t>
              </a:r>
              <a:endParaRPr lang="es-ES" sz="1100" b="0"/>
            </a:p>
            <a:p>
              <a:endParaRPr lang="es-ES_tradnl" sz="1100"/>
            </a:p>
          </xdr:txBody>
        </xdr:sp>
      </mc:Fallback>
    </mc:AlternateContent>
    <xdr:clientData/>
  </xdr:oneCellAnchor>
  <xdr:oneCellAnchor>
    <xdr:from>
      <xdr:col>5</xdr:col>
      <xdr:colOff>215900</xdr:colOff>
      <xdr:row>103</xdr:row>
      <xdr:rowOff>88900</xdr:rowOff>
    </xdr:from>
    <xdr:ext cx="872355" cy="626838"/>
    <mc:AlternateContent xmlns:mc="http://schemas.openxmlformats.org/markup-compatibility/2006" xmlns:a14="http://schemas.microsoft.com/office/drawing/2010/main">
      <mc:Choice Requires="a14">
        <xdr:sp macro="" textlink="">
          <xdr:nvSpPr>
            <xdr:cNvPr id="19" name="CuadroTexto 18">
              <a:extLst>
                <a:ext uri="{FF2B5EF4-FFF2-40B4-BE49-F238E27FC236}">
                  <a16:creationId xmlns:a16="http://schemas.microsoft.com/office/drawing/2014/main" id="{00000000-0008-0000-0100-000013000000}"/>
                </a:ext>
              </a:extLst>
            </xdr:cNvPr>
            <xdr:cNvSpPr txBox="1"/>
          </xdr:nvSpPr>
          <xdr:spPr>
            <a:xfrm>
              <a:off x="4025900" y="51257200"/>
              <a:ext cx="872355" cy="626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charset="0"/>
                      </a:rPr>
                      <m:t>=</m:t>
                    </m:r>
                    <m:f>
                      <m:fPr>
                        <m:ctrlPr>
                          <a:rPr lang="es-ES" sz="1100" b="0" i="1">
                            <a:latin typeface="Cambria Math" panose="02040503050406030204" pitchFamily="18" charset="0"/>
                          </a:rPr>
                        </m:ctrlPr>
                      </m:fPr>
                      <m:num>
                        <m:r>
                          <a:rPr lang="es-ES" sz="1100" b="0" i="1">
                            <a:latin typeface="Cambria Math" charset="0"/>
                          </a:rPr>
                          <m:t>𝐶</m:t>
                        </m:r>
                        <m:r>
                          <a:rPr lang="es-ES" sz="1100" b="0" i="1">
                            <a:latin typeface="Cambria Math" charset="0"/>
                          </a:rPr>
                          <m:t>.</m:t>
                        </m:r>
                        <m:r>
                          <a:rPr lang="es-ES" sz="1100" b="0" i="1">
                            <a:latin typeface="Cambria Math" charset="0"/>
                          </a:rPr>
                          <m:t>𝐹</m:t>
                        </m:r>
                      </m:num>
                      <m:den>
                        <m:r>
                          <a:rPr lang="es-ES" sz="1100" b="0" i="1">
                            <a:latin typeface="Cambria Math" charset="0"/>
                          </a:rPr>
                          <m:t>1−</m:t>
                        </m:r>
                        <m:f>
                          <m:fPr>
                            <m:ctrlPr>
                              <a:rPr lang="es-ES" sz="1100" b="0" i="1">
                                <a:latin typeface="Cambria Math" panose="02040503050406030204" pitchFamily="18" charset="0"/>
                              </a:rPr>
                            </m:ctrlPr>
                          </m:fPr>
                          <m:num>
                            <m:r>
                              <a:rPr lang="es-ES" sz="1100" b="0" i="1">
                                <a:latin typeface="Cambria Math" charset="0"/>
                              </a:rPr>
                              <m:t>𝐶</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num>
                          <m:den>
                            <m:r>
                              <a:rPr lang="es-ES" sz="1100" b="0" i="1">
                                <a:latin typeface="Cambria Math" charset="0"/>
                              </a:rPr>
                              <m:t>𝑃</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den>
                        </m:f>
                      </m:den>
                    </m:f>
                    <m:r>
                      <a:rPr lang="es-ES" sz="1100" b="0" i="1">
                        <a:latin typeface="Cambria Math" charset="0"/>
                      </a:rPr>
                      <m:t> </m:t>
                    </m:r>
                  </m:oMath>
                </m:oMathPara>
              </a14:m>
              <a:endParaRPr lang="es-ES" sz="1100" b="0"/>
            </a:p>
            <a:p>
              <a:endParaRPr lang="es-ES_tradnl" sz="1100"/>
            </a:p>
          </xdr:txBody>
        </xdr:sp>
      </mc:Choice>
      <mc:Fallback xmlns="">
        <xdr:sp macro="" textlink="">
          <xdr:nvSpPr>
            <xdr:cNvPr id="19" name="CuadroTexto 18"/>
            <xdr:cNvSpPr txBox="1"/>
          </xdr:nvSpPr>
          <xdr:spPr>
            <a:xfrm>
              <a:off x="4025900" y="51257200"/>
              <a:ext cx="872355" cy="626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100" b="0" i="0">
                  <a:latin typeface="Cambria Math" charset="0"/>
                </a:rPr>
                <a:t>=</a:t>
              </a:r>
              <a:r>
                <a:rPr lang="es-ES" sz="1100" b="0" i="0">
                  <a:latin typeface="Cambria Math" panose="02040503050406030204" pitchFamily="18" charset="0"/>
                </a:rPr>
                <a:t>(</a:t>
              </a:r>
              <a:r>
                <a:rPr lang="es-ES" sz="1100" b="0" i="0">
                  <a:latin typeface="Cambria Math" charset="0"/>
                </a:rPr>
                <a:t>𝐶.𝐹</a:t>
              </a:r>
              <a:r>
                <a:rPr lang="es-ES" sz="1100" b="0" i="0">
                  <a:latin typeface="Cambria Math" panose="02040503050406030204" pitchFamily="18" charset="0"/>
                </a:rPr>
                <a:t>)/(</a:t>
              </a:r>
              <a:r>
                <a:rPr lang="es-ES" sz="1100" b="0" i="0">
                  <a:latin typeface="Cambria Math" charset="0"/>
                </a:rPr>
                <a:t>1−</a:t>
              </a:r>
              <a:r>
                <a:rPr lang="es-ES" sz="1100" b="0" i="0">
                  <a:latin typeface="Cambria Math" panose="02040503050406030204" pitchFamily="18" charset="0"/>
                </a:rPr>
                <a:t>(</a:t>
              </a:r>
              <a:r>
                <a:rPr lang="es-ES" sz="1100" b="0" i="0">
                  <a:latin typeface="Cambria Math" charset="0"/>
                </a:rPr>
                <a:t>𝐶.𝑉.𝑈</a:t>
              </a:r>
              <a:r>
                <a:rPr lang="es-ES" sz="1100" b="0" i="0">
                  <a:latin typeface="Cambria Math" panose="02040503050406030204" pitchFamily="18" charset="0"/>
                </a:rPr>
                <a:t>)/(</a:t>
              </a:r>
              <a:r>
                <a:rPr lang="es-ES" sz="1100" b="0" i="0">
                  <a:latin typeface="Cambria Math" charset="0"/>
                </a:rPr>
                <a:t>𝑃.𝑉.𝑈</a:t>
              </a:r>
              <a:r>
                <a:rPr lang="es-ES" sz="1100" b="0" i="0">
                  <a:latin typeface="Cambria Math" panose="02040503050406030204" pitchFamily="18" charset="0"/>
                </a:rPr>
                <a:t>))</a:t>
              </a:r>
              <a:r>
                <a:rPr lang="es-ES" sz="1100" b="0" i="0">
                  <a:latin typeface="Cambria Math" charset="0"/>
                </a:rPr>
                <a:t>  </a:t>
              </a:r>
              <a:endParaRPr lang="es-ES" sz="1100" b="0"/>
            </a:p>
            <a:p>
              <a:endParaRPr lang="es-ES_tradnl" sz="1100"/>
            </a:p>
          </xdr:txBody>
        </xdr:sp>
      </mc:Fallback>
    </mc:AlternateContent>
    <xdr:clientData/>
  </xdr:oneCellAnchor>
  <xdr:oneCellAnchor>
    <xdr:from>
      <xdr:col>4</xdr:col>
      <xdr:colOff>50800</xdr:colOff>
      <xdr:row>109</xdr:row>
      <xdr:rowOff>114300</xdr:rowOff>
    </xdr:from>
    <xdr:ext cx="3261406" cy="344453"/>
    <mc:AlternateContent xmlns:mc="http://schemas.openxmlformats.org/markup-compatibility/2006" xmlns:a14="http://schemas.microsoft.com/office/drawing/2010/main">
      <mc:Choice Requires="a14">
        <xdr:sp macro="" textlink="">
          <xdr:nvSpPr>
            <xdr:cNvPr id="20" name="CuadroTexto 19">
              <a:extLst>
                <a:ext uri="{FF2B5EF4-FFF2-40B4-BE49-F238E27FC236}">
                  <a16:creationId xmlns:a16="http://schemas.microsoft.com/office/drawing/2014/main" id="{00000000-0008-0000-0100-000014000000}"/>
                </a:ext>
              </a:extLst>
            </xdr:cNvPr>
            <xdr:cNvSpPr txBox="1"/>
          </xdr:nvSpPr>
          <xdr:spPr>
            <a:xfrm>
              <a:off x="3098800" y="52425600"/>
              <a:ext cx="3261406"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charset="0"/>
                      </a:rPr>
                      <m:t>𝑃</m:t>
                    </m:r>
                    <m:r>
                      <a:rPr lang="es-ES" sz="1100" b="0" i="1">
                        <a:latin typeface="Cambria Math" charset="0"/>
                      </a:rPr>
                      <m:t>.</m:t>
                    </m:r>
                    <m:r>
                      <a:rPr lang="es-ES" sz="1100" b="0" i="1">
                        <a:latin typeface="Cambria Math" charset="0"/>
                      </a:rPr>
                      <m:t>𝐸</m:t>
                    </m:r>
                    <m:r>
                      <a:rPr lang="es-ES" sz="1100" b="0" i="1">
                        <a:latin typeface="Cambria Math" charset="0"/>
                      </a:rPr>
                      <m:t>. </m:t>
                    </m:r>
                    <m:r>
                      <a:rPr lang="es-ES" sz="1100" b="0" i="1">
                        <a:latin typeface="Cambria Math" charset="0"/>
                      </a:rPr>
                      <m:t>𝑒𝑛</m:t>
                    </m:r>
                    <m:r>
                      <a:rPr lang="es-ES" sz="1100" b="0" i="1">
                        <a:latin typeface="Cambria Math" charset="0"/>
                      </a:rPr>
                      <m:t> </m:t>
                    </m:r>
                    <m:r>
                      <a:rPr lang="es-ES" sz="1100" b="0" i="1">
                        <a:latin typeface="Cambria Math" charset="0"/>
                      </a:rPr>
                      <m:t>𝑖𝑛𝑔𝑟𝑒𝑠𝑜𝑠</m:t>
                    </m:r>
                    <m:r>
                      <a:rPr lang="es-ES" sz="1100" b="0" i="1">
                        <a:latin typeface="Cambria Math" charset="0"/>
                      </a:rPr>
                      <m:t> </m:t>
                    </m:r>
                    <m:r>
                      <a:rPr lang="es-ES" sz="1100" b="0" i="1">
                        <a:latin typeface="Cambria Math" charset="0"/>
                      </a:rPr>
                      <m:t>𝑡𝑜𝑡𝑎𝑙𝑒𝑠</m:t>
                    </m:r>
                    <m:r>
                      <a:rPr lang="es-ES" sz="1100" b="0" i="1">
                        <a:latin typeface="Cambria Math" charset="0"/>
                      </a:rPr>
                      <m:t>=(</m:t>
                    </m:r>
                    <m:r>
                      <a:rPr lang="es-ES" sz="1100" b="0" i="1">
                        <a:latin typeface="Cambria Math" charset="0"/>
                      </a:rPr>
                      <m:t>𝑃</m:t>
                    </m:r>
                    <m:r>
                      <a:rPr lang="es-ES" sz="1100" b="0" i="1">
                        <a:latin typeface="Cambria Math" charset="0"/>
                      </a:rPr>
                      <m:t>.</m:t>
                    </m:r>
                    <m:r>
                      <a:rPr lang="es-ES" sz="1100" b="0" i="1">
                        <a:latin typeface="Cambria Math" charset="0"/>
                      </a:rPr>
                      <m:t>𝐸</m:t>
                    </m:r>
                    <m:r>
                      <a:rPr lang="es-ES" sz="1100" b="0" i="1">
                        <a:latin typeface="Cambria Math" charset="0"/>
                      </a:rPr>
                      <m:t> </m:t>
                    </m:r>
                    <m:r>
                      <a:rPr lang="es-ES" sz="1100" b="0" i="1">
                        <a:latin typeface="Cambria Math" charset="0"/>
                      </a:rPr>
                      <m:t>𝑒𝑛</m:t>
                    </m:r>
                    <m:r>
                      <a:rPr lang="es-ES" sz="1100" b="0" i="1">
                        <a:latin typeface="Cambria Math" charset="0"/>
                      </a:rPr>
                      <m:t> </m:t>
                    </m:r>
                    <m:r>
                      <a:rPr lang="es-ES" sz="1100" b="0" i="1">
                        <a:latin typeface="Cambria Math" charset="0"/>
                      </a:rPr>
                      <m:t>𝑢𝑑𝑠</m:t>
                    </m:r>
                    <m:r>
                      <a:rPr lang="es-ES" sz="1100" b="0" i="1">
                        <a:latin typeface="Cambria Math" charset="0"/>
                      </a:rPr>
                      <m:t>.)(</m:t>
                    </m:r>
                    <m:r>
                      <a:rPr lang="es-ES" sz="1100" b="0" i="1">
                        <a:latin typeface="Cambria Math" charset="0"/>
                      </a:rPr>
                      <m:t>𝑃</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r>
                      <a:rPr lang="es-ES" sz="1100" b="0" i="1">
                        <a:latin typeface="Cambria Math" charset="0"/>
                      </a:rPr>
                      <m:t>) </m:t>
                    </m:r>
                  </m:oMath>
                </m:oMathPara>
              </a14:m>
              <a:endParaRPr lang="es-ES" sz="1100" b="0"/>
            </a:p>
            <a:p>
              <a:endParaRPr lang="es-ES_tradnl" sz="1100"/>
            </a:p>
          </xdr:txBody>
        </xdr:sp>
      </mc:Choice>
      <mc:Fallback xmlns="">
        <xdr:sp macro="" textlink="">
          <xdr:nvSpPr>
            <xdr:cNvPr id="20" name="CuadroTexto 19"/>
            <xdr:cNvSpPr txBox="1"/>
          </xdr:nvSpPr>
          <xdr:spPr>
            <a:xfrm>
              <a:off x="3098800" y="52425600"/>
              <a:ext cx="3261406"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100" b="0" i="0">
                  <a:latin typeface="Cambria Math" charset="0"/>
                </a:rPr>
                <a:t>𝑃.𝐸. 𝑒𝑛 𝑖𝑛𝑔𝑟𝑒𝑠𝑜𝑠 𝑡𝑜𝑡𝑎𝑙𝑒𝑠=(𝑃.𝐸 𝑒𝑛 𝑢𝑑𝑠.)(𝑃.𝑉.𝑈) </a:t>
              </a:r>
              <a:endParaRPr lang="es-ES" sz="1100" b="0"/>
            </a:p>
            <a:p>
              <a:endParaRPr lang="es-ES_tradnl" sz="1100"/>
            </a:p>
          </xdr:txBody>
        </xdr:sp>
      </mc:Fallback>
    </mc:AlternateContent>
    <xdr:clientData/>
  </xdr:oneCellAnchor>
  <xdr:oneCellAnchor>
    <xdr:from>
      <xdr:col>8</xdr:col>
      <xdr:colOff>241300</xdr:colOff>
      <xdr:row>102</xdr:row>
      <xdr:rowOff>127000</xdr:rowOff>
    </xdr:from>
    <xdr:ext cx="2044598" cy="462627"/>
    <mc:AlternateContent xmlns:mc="http://schemas.openxmlformats.org/markup-compatibility/2006" xmlns:a14="http://schemas.microsoft.com/office/drawing/2010/main">
      <mc:Choice Requires="a14">
        <xdr:sp macro="" textlink="">
          <xdr:nvSpPr>
            <xdr:cNvPr id="21" name="CuadroTexto 20">
              <a:extLst>
                <a:ext uri="{FF2B5EF4-FFF2-40B4-BE49-F238E27FC236}">
                  <a16:creationId xmlns:a16="http://schemas.microsoft.com/office/drawing/2014/main" id="{00000000-0008-0000-0100-000015000000}"/>
                </a:ext>
              </a:extLst>
            </xdr:cNvPr>
            <xdr:cNvSpPr txBox="1"/>
          </xdr:nvSpPr>
          <xdr:spPr>
            <a:xfrm>
              <a:off x="7108825" y="51104800"/>
              <a:ext cx="2044598"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600" b="1" i="1">
                        <a:latin typeface="Cambria Math" charset="0"/>
                      </a:rPr>
                      <m:t>𝑷</m:t>
                    </m:r>
                    <m:r>
                      <a:rPr lang="es-ES" sz="1600" b="0" i="1">
                        <a:latin typeface="Cambria Math" charset="0"/>
                      </a:rPr>
                      <m:t>.</m:t>
                    </m:r>
                    <m:r>
                      <a:rPr lang="es-ES" sz="1600" b="1" i="1">
                        <a:latin typeface="Cambria Math" charset="0"/>
                      </a:rPr>
                      <m:t>𝑬</m:t>
                    </m:r>
                    <m:r>
                      <a:rPr lang="es-ES" sz="1600" b="0" i="1">
                        <a:latin typeface="Cambria Math" charset="0"/>
                      </a:rPr>
                      <m:t>. </m:t>
                    </m:r>
                    <m:r>
                      <a:rPr lang="es-ES" sz="1600" b="1" i="1">
                        <a:latin typeface="Cambria Math" charset="0"/>
                      </a:rPr>
                      <m:t>𝒎𝒆𝒛𝒄𝒍𝒂</m:t>
                    </m:r>
                    <m:r>
                      <a:rPr lang="es-ES" sz="1600" b="0" i="1">
                        <a:latin typeface="Cambria Math" charset="0"/>
                      </a:rPr>
                      <m:t>=</m:t>
                    </m:r>
                    <m:f>
                      <m:fPr>
                        <m:ctrlPr>
                          <a:rPr lang="es-ES" sz="1600" b="0" i="1">
                            <a:latin typeface="Cambria Math" panose="02040503050406030204" pitchFamily="18" charset="0"/>
                          </a:rPr>
                        </m:ctrlPr>
                      </m:fPr>
                      <m:num>
                        <m:r>
                          <a:rPr lang="es-ES" sz="1600" b="0" i="1">
                            <a:latin typeface="Cambria Math" charset="0"/>
                          </a:rPr>
                          <m:t>𝐶</m:t>
                        </m:r>
                        <m:r>
                          <a:rPr lang="es-ES" sz="1600" b="0" i="1">
                            <a:latin typeface="Cambria Math" charset="0"/>
                          </a:rPr>
                          <m:t>.</m:t>
                        </m:r>
                        <m:r>
                          <a:rPr lang="es-ES" sz="1600" b="0" i="1">
                            <a:latin typeface="Cambria Math" charset="0"/>
                          </a:rPr>
                          <m:t>𝐹</m:t>
                        </m:r>
                      </m:num>
                      <m:den>
                        <m:r>
                          <a:rPr lang="es-ES" sz="1600" b="0" i="1">
                            <a:latin typeface="Cambria Math" charset="0"/>
                          </a:rPr>
                          <m:t>𝑀</m:t>
                        </m:r>
                        <m:r>
                          <a:rPr lang="es-ES" sz="1600" b="0" i="1">
                            <a:latin typeface="Cambria Math" charset="0"/>
                          </a:rPr>
                          <m:t>.</m:t>
                        </m:r>
                        <m:r>
                          <a:rPr lang="es-ES" sz="1600" b="0" i="1">
                            <a:latin typeface="Cambria Math" charset="0"/>
                          </a:rPr>
                          <m:t>𝐶</m:t>
                        </m:r>
                        <m:r>
                          <a:rPr lang="es-ES" sz="1600" b="0" i="1">
                            <a:latin typeface="Cambria Math" charset="0"/>
                          </a:rPr>
                          <m:t>.</m:t>
                        </m:r>
                        <m:r>
                          <a:rPr lang="es-ES" sz="1600" b="0" i="1">
                            <a:latin typeface="Cambria Math" charset="0"/>
                          </a:rPr>
                          <m:t>𝑃</m:t>
                        </m:r>
                      </m:den>
                    </m:f>
                  </m:oMath>
                </m:oMathPara>
              </a14:m>
              <a:endParaRPr lang="es-ES_tradnl" sz="1100"/>
            </a:p>
          </xdr:txBody>
        </xdr:sp>
      </mc:Choice>
      <mc:Fallback xmlns="">
        <xdr:sp macro="" textlink="">
          <xdr:nvSpPr>
            <xdr:cNvPr id="21" name="CuadroTexto 20"/>
            <xdr:cNvSpPr txBox="1"/>
          </xdr:nvSpPr>
          <xdr:spPr>
            <a:xfrm>
              <a:off x="7108825" y="51104800"/>
              <a:ext cx="2044598"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600" b="1" i="0">
                  <a:latin typeface="Cambria Math" charset="0"/>
                </a:rPr>
                <a:t>𝑷</a:t>
              </a:r>
              <a:r>
                <a:rPr lang="es-ES" sz="1600" b="0" i="0">
                  <a:latin typeface="Cambria Math" charset="0"/>
                </a:rPr>
                <a:t>.</a:t>
              </a:r>
              <a:r>
                <a:rPr lang="es-ES" sz="1600" b="1" i="0">
                  <a:latin typeface="Cambria Math" charset="0"/>
                </a:rPr>
                <a:t>𝑬</a:t>
              </a:r>
              <a:r>
                <a:rPr lang="es-ES" sz="1600" b="0" i="0">
                  <a:latin typeface="Cambria Math" charset="0"/>
                </a:rPr>
                <a:t>. </a:t>
              </a:r>
              <a:r>
                <a:rPr lang="es-ES" sz="1600" b="1" i="0">
                  <a:latin typeface="Cambria Math" charset="0"/>
                </a:rPr>
                <a:t>𝒎𝒆𝒛𝒄𝒍𝒂</a:t>
              </a:r>
              <a:r>
                <a:rPr lang="es-ES" sz="1600" b="0" i="0">
                  <a:latin typeface="Cambria Math" charset="0"/>
                </a:rPr>
                <a:t>=</a:t>
              </a:r>
              <a:r>
                <a:rPr lang="es-ES" sz="1600" b="0" i="0">
                  <a:latin typeface="Cambria Math" panose="02040503050406030204" pitchFamily="18" charset="0"/>
                </a:rPr>
                <a:t>(</a:t>
              </a:r>
              <a:r>
                <a:rPr lang="es-ES" sz="1600" b="0" i="0">
                  <a:latin typeface="Cambria Math" charset="0"/>
                </a:rPr>
                <a:t>𝐶.𝐹</a:t>
              </a:r>
              <a:r>
                <a:rPr lang="es-ES" sz="1600" b="0" i="0">
                  <a:latin typeface="Cambria Math" panose="02040503050406030204" pitchFamily="18" charset="0"/>
                </a:rPr>
                <a:t>)/(</a:t>
              </a:r>
              <a:r>
                <a:rPr lang="es-ES" sz="1600" b="0" i="0">
                  <a:latin typeface="Cambria Math" charset="0"/>
                </a:rPr>
                <a:t>𝑀.𝐶.𝑃</a:t>
              </a:r>
              <a:r>
                <a:rPr lang="es-ES" sz="1600" b="0" i="0">
                  <a:latin typeface="Cambria Math" panose="02040503050406030204" pitchFamily="18" charset="0"/>
                </a:rPr>
                <a:t>)</a:t>
              </a:r>
              <a:endParaRPr lang="es-ES_tradnl" sz="1100"/>
            </a:p>
          </xdr:txBody>
        </xdr:sp>
      </mc:Fallback>
    </mc:AlternateContent>
    <xdr:clientData/>
  </xdr:oneCellAnchor>
  <xdr:oneCellAnchor>
    <xdr:from>
      <xdr:col>5</xdr:col>
      <xdr:colOff>25400</xdr:colOff>
      <xdr:row>113</xdr:row>
      <xdr:rowOff>88900</xdr:rowOff>
    </xdr:from>
    <xdr:ext cx="1728102" cy="49250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3835400" y="53162200"/>
              <a:ext cx="1728102" cy="492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charset="0"/>
                      </a:rPr>
                      <m:t>=</m:t>
                    </m:r>
                    <m:f>
                      <m:fPr>
                        <m:ctrlPr>
                          <a:rPr lang="es-ES" sz="1100" b="0" i="1">
                            <a:latin typeface="Cambria Math" panose="02040503050406030204" pitchFamily="18" charset="0"/>
                          </a:rPr>
                        </m:ctrlPr>
                      </m:fPr>
                      <m:num>
                        <m:r>
                          <a:rPr lang="es-ES" sz="1100" b="0" i="1">
                            <a:latin typeface="Cambria Math" charset="0"/>
                          </a:rPr>
                          <m:t>𝐶</m:t>
                        </m:r>
                        <m:r>
                          <a:rPr lang="es-ES" sz="1100" b="0" i="1">
                            <a:latin typeface="Cambria Math" charset="0"/>
                          </a:rPr>
                          <m:t>.</m:t>
                        </m:r>
                        <m:r>
                          <a:rPr lang="es-ES" sz="1100" b="0" i="1">
                            <a:latin typeface="Cambria Math" charset="0"/>
                          </a:rPr>
                          <m:t>𝐹</m:t>
                        </m:r>
                        <m:r>
                          <a:rPr lang="es-ES" sz="1100" b="0" i="1">
                            <a:latin typeface="Cambria Math" charset="0"/>
                          </a:rPr>
                          <m:t>+</m:t>
                        </m:r>
                        <m:r>
                          <a:rPr lang="es-ES" sz="1100" b="0" i="1">
                            <a:latin typeface="Cambria Math" charset="0"/>
                          </a:rPr>
                          <m:t>𝑈𝑡𝑖𝑙𝑖𝑑𝑎𝑑</m:t>
                        </m:r>
                        <m:r>
                          <a:rPr lang="es-ES" sz="1100" b="0" i="1">
                            <a:latin typeface="Cambria Math" charset="0"/>
                          </a:rPr>
                          <m:t> </m:t>
                        </m:r>
                        <m:r>
                          <a:rPr lang="es-ES" sz="1100" b="0" i="1">
                            <a:latin typeface="Cambria Math" charset="0"/>
                          </a:rPr>
                          <m:t>𝑑𝑒𝑠𝑒𝑎𝑑𝑎</m:t>
                        </m:r>
                      </m:num>
                      <m:den>
                        <m:r>
                          <a:rPr lang="es-ES" sz="1100" b="0" i="1">
                            <a:latin typeface="Cambria Math" charset="0"/>
                          </a:rPr>
                          <m:t>𝑃</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r>
                          <a:rPr lang="es-ES" sz="1100" b="0" i="1">
                            <a:latin typeface="Cambria Math" charset="0"/>
                          </a:rPr>
                          <m:t> −</m:t>
                        </m:r>
                        <m:r>
                          <a:rPr lang="es-ES" sz="1100" b="0" i="1">
                            <a:latin typeface="Cambria Math" charset="0"/>
                          </a:rPr>
                          <m:t>𝐶</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r>
                          <a:rPr lang="es-ES" sz="1100" b="0" i="1">
                            <a:latin typeface="Cambria Math" charset="0"/>
                          </a:rPr>
                          <m:t>.</m:t>
                        </m:r>
                      </m:den>
                    </m:f>
                    <m:r>
                      <a:rPr lang="es-ES" sz="1100" b="0" i="1">
                        <a:latin typeface="Cambria Math" charset="0"/>
                      </a:rPr>
                      <m:t> </m:t>
                    </m:r>
                  </m:oMath>
                </m:oMathPara>
              </a14:m>
              <a:endParaRPr lang="es-ES" sz="1100" b="0"/>
            </a:p>
            <a:p>
              <a:endParaRPr lang="es-ES_tradnl" sz="1100"/>
            </a:p>
          </xdr:txBody>
        </xdr:sp>
      </mc:Choice>
      <mc:Fallback xmlns="">
        <xdr:sp macro="" textlink="">
          <xdr:nvSpPr>
            <xdr:cNvPr id="22" name="CuadroTexto 21"/>
            <xdr:cNvSpPr txBox="1"/>
          </xdr:nvSpPr>
          <xdr:spPr>
            <a:xfrm>
              <a:off x="3835400" y="53162200"/>
              <a:ext cx="1728102" cy="492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100" b="0" i="0">
                  <a:latin typeface="Cambria Math" charset="0"/>
                </a:rPr>
                <a:t>=</a:t>
              </a:r>
              <a:r>
                <a:rPr lang="es-ES" sz="1100" b="0" i="0">
                  <a:latin typeface="Cambria Math" panose="02040503050406030204" pitchFamily="18" charset="0"/>
                </a:rPr>
                <a:t>(</a:t>
              </a:r>
              <a:r>
                <a:rPr lang="es-ES" sz="1100" b="0" i="0">
                  <a:latin typeface="Cambria Math" charset="0"/>
                </a:rPr>
                <a:t>𝐶.𝐹+𝑈𝑡𝑖𝑙𝑖𝑑𝑎𝑑 𝑑𝑒𝑠𝑒𝑎𝑑𝑎</a:t>
              </a:r>
              <a:r>
                <a:rPr lang="es-ES" sz="1100" b="0" i="0">
                  <a:latin typeface="Cambria Math" panose="02040503050406030204" pitchFamily="18" charset="0"/>
                </a:rPr>
                <a:t>)/(</a:t>
              </a:r>
              <a:r>
                <a:rPr lang="es-ES" sz="1100" b="0" i="0">
                  <a:latin typeface="Cambria Math" charset="0"/>
                </a:rPr>
                <a:t>𝑃.𝑉.𝑈 −𝐶.𝑉.𝑈.</a:t>
              </a:r>
              <a:r>
                <a:rPr lang="es-ES" sz="1100" b="0" i="0">
                  <a:latin typeface="Cambria Math" panose="02040503050406030204" pitchFamily="18" charset="0"/>
                </a:rPr>
                <a:t>)</a:t>
              </a:r>
              <a:r>
                <a:rPr lang="es-ES" sz="1100" b="0" i="0">
                  <a:latin typeface="Cambria Math" charset="0"/>
                </a:rPr>
                <a:t>  </a:t>
              </a:r>
              <a:endParaRPr lang="es-ES" sz="1100" b="0"/>
            </a:p>
            <a:p>
              <a:endParaRPr lang="es-ES_tradnl" sz="1100"/>
            </a:p>
          </xdr:txBody>
        </xdr:sp>
      </mc:Fallback>
    </mc:AlternateContent>
    <xdr:clientData/>
  </xdr:oneCellAnchor>
  <xdr:oneCellAnchor>
    <xdr:from>
      <xdr:col>4</xdr:col>
      <xdr:colOff>812800</xdr:colOff>
      <xdr:row>118</xdr:row>
      <xdr:rowOff>139700</xdr:rowOff>
    </xdr:from>
    <xdr:ext cx="1662570" cy="471411"/>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13175" y="54165500"/>
              <a:ext cx="1662570" cy="471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charset="0"/>
                      </a:rPr>
                      <m:t>=</m:t>
                    </m:r>
                    <m:f>
                      <m:fPr>
                        <m:ctrlPr>
                          <a:rPr lang="es-ES" sz="1100" b="0" i="1">
                            <a:latin typeface="Cambria Math" panose="02040503050406030204" pitchFamily="18" charset="0"/>
                          </a:rPr>
                        </m:ctrlPr>
                      </m:fPr>
                      <m:num>
                        <m:r>
                          <a:rPr lang="es-ES" sz="1100" b="0" i="1">
                            <a:latin typeface="Cambria Math" charset="0"/>
                          </a:rPr>
                          <m:t>𝐶</m:t>
                        </m:r>
                        <m:r>
                          <a:rPr lang="es-ES" sz="1100" b="0" i="1">
                            <a:latin typeface="Cambria Math" charset="0"/>
                          </a:rPr>
                          <m:t>.</m:t>
                        </m:r>
                        <m:r>
                          <a:rPr lang="es-ES" sz="1100" b="0" i="1">
                            <a:latin typeface="Cambria Math" charset="0"/>
                          </a:rPr>
                          <m:t>𝐹</m:t>
                        </m:r>
                        <m:r>
                          <a:rPr lang="es-ES" sz="1100" b="0" i="1">
                            <a:latin typeface="Cambria Math" charset="0"/>
                          </a:rPr>
                          <m:t>. +</m:t>
                        </m:r>
                        <m:r>
                          <a:rPr lang="es-ES" sz="1100" b="0" i="1">
                            <a:latin typeface="Cambria Math" charset="0"/>
                          </a:rPr>
                          <m:t>𝑈𝑡𝑖𝑙𝑖𝑑𝑎𝑑</m:t>
                        </m:r>
                        <m:r>
                          <a:rPr lang="es-ES" sz="1100" b="0" i="1">
                            <a:latin typeface="Cambria Math" charset="0"/>
                          </a:rPr>
                          <m:t> </m:t>
                        </m:r>
                        <m:r>
                          <a:rPr lang="es-ES" sz="1100" b="0" i="1">
                            <a:latin typeface="Cambria Math" charset="0"/>
                          </a:rPr>
                          <m:t>𝑑𝑒𝑠𝑒𝑎𝑑𝑎</m:t>
                        </m:r>
                      </m:num>
                      <m:den>
                        <m:r>
                          <a:rPr lang="es-ES" sz="1100" b="0" i="1">
                            <a:latin typeface="Cambria Math" charset="0"/>
                          </a:rPr>
                          <m:t>1−</m:t>
                        </m:r>
                        <m:f>
                          <m:fPr>
                            <m:ctrlPr>
                              <a:rPr lang="es-ES" sz="1100" b="0" i="1">
                                <a:latin typeface="Cambria Math" panose="02040503050406030204" pitchFamily="18" charset="0"/>
                              </a:rPr>
                            </m:ctrlPr>
                          </m:fPr>
                          <m:num>
                            <m:r>
                              <a:rPr lang="es-ES" sz="1100" b="0" i="1">
                                <a:latin typeface="Cambria Math" charset="0"/>
                              </a:rPr>
                              <m:t>𝐶</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r>
                              <a:rPr lang="es-ES" sz="1100" b="0" i="1">
                                <a:latin typeface="Cambria Math" charset="0"/>
                              </a:rPr>
                              <m:t>.</m:t>
                            </m:r>
                          </m:num>
                          <m:den>
                            <m:r>
                              <a:rPr lang="es-ES" sz="1100" b="0" i="1">
                                <a:latin typeface="Cambria Math" charset="0"/>
                              </a:rPr>
                              <m:t>𝑃</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r>
                              <a:rPr lang="es-ES" sz="1100" b="0" i="1">
                                <a:latin typeface="Cambria Math" charset="0"/>
                              </a:rPr>
                              <m:t>.</m:t>
                            </m:r>
                          </m:den>
                        </m:f>
                      </m:den>
                    </m:f>
                  </m:oMath>
                </m:oMathPara>
              </a14:m>
              <a:endParaRPr lang="es-ES_tradnl" sz="1100"/>
            </a:p>
          </xdr:txBody>
        </xdr:sp>
      </mc:Choice>
      <mc:Fallback xmlns="">
        <xdr:sp macro="" textlink="">
          <xdr:nvSpPr>
            <xdr:cNvPr id="23" name="CuadroTexto 22"/>
            <xdr:cNvSpPr txBox="1"/>
          </xdr:nvSpPr>
          <xdr:spPr>
            <a:xfrm>
              <a:off x="3813175" y="54165500"/>
              <a:ext cx="1662570" cy="471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100" b="0" i="0">
                  <a:latin typeface="Cambria Math" charset="0"/>
                </a:rPr>
                <a:t>=</a:t>
              </a:r>
              <a:r>
                <a:rPr lang="es-ES" sz="1100" b="0" i="0">
                  <a:latin typeface="Cambria Math" panose="02040503050406030204" pitchFamily="18" charset="0"/>
                </a:rPr>
                <a:t>(</a:t>
              </a:r>
              <a:r>
                <a:rPr lang="es-ES" sz="1100" b="0" i="0">
                  <a:latin typeface="Cambria Math" charset="0"/>
                </a:rPr>
                <a:t>𝐶.𝐹. +𝑈𝑡𝑖𝑙𝑖𝑑𝑎𝑑 𝑑𝑒𝑠𝑒𝑎𝑑𝑎</a:t>
              </a:r>
              <a:r>
                <a:rPr lang="es-ES" sz="1100" b="0" i="0">
                  <a:latin typeface="Cambria Math" panose="02040503050406030204" pitchFamily="18" charset="0"/>
                </a:rPr>
                <a:t>)/(</a:t>
              </a:r>
              <a:r>
                <a:rPr lang="es-ES" sz="1100" b="0" i="0">
                  <a:latin typeface="Cambria Math" charset="0"/>
                </a:rPr>
                <a:t>1−</a:t>
              </a:r>
              <a:r>
                <a:rPr lang="es-ES" sz="1100" b="0" i="0">
                  <a:latin typeface="Cambria Math" panose="02040503050406030204" pitchFamily="18" charset="0"/>
                </a:rPr>
                <a:t>(</a:t>
              </a:r>
              <a:r>
                <a:rPr lang="es-ES" sz="1100" b="0" i="0">
                  <a:latin typeface="Cambria Math" charset="0"/>
                </a:rPr>
                <a:t>𝐶.𝑉.𝑈.</a:t>
              </a:r>
              <a:r>
                <a:rPr lang="es-ES" sz="1100" b="0" i="0">
                  <a:latin typeface="Cambria Math" panose="02040503050406030204" pitchFamily="18" charset="0"/>
                </a:rPr>
                <a:t>)/(</a:t>
              </a:r>
              <a:r>
                <a:rPr lang="es-ES" sz="1100" b="0" i="0">
                  <a:latin typeface="Cambria Math" charset="0"/>
                </a:rPr>
                <a:t>𝑃.𝑉.𝑈.</a:t>
              </a:r>
              <a:r>
                <a:rPr lang="es-ES" sz="1100" b="0" i="0">
                  <a:latin typeface="Cambria Math" panose="02040503050406030204" pitchFamily="18" charset="0"/>
                </a:rPr>
                <a:t>))</a:t>
              </a:r>
              <a:endParaRPr lang="es-ES_tradnl" sz="1100"/>
            </a:p>
          </xdr:txBody>
        </xdr:sp>
      </mc:Fallback>
    </mc:AlternateContent>
    <xdr:clientData/>
  </xdr:oneCellAnchor>
  <xdr:oneCellAnchor>
    <xdr:from>
      <xdr:col>4</xdr:col>
      <xdr:colOff>50800</xdr:colOff>
      <xdr:row>124</xdr:row>
      <xdr:rowOff>114300</xdr:rowOff>
    </xdr:from>
    <xdr:ext cx="3261406" cy="344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098800" y="55283100"/>
              <a:ext cx="3261406"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charset="0"/>
                      </a:rPr>
                      <m:t>𝑃</m:t>
                    </m:r>
                    <m:r>
                      <a:rPr lang="es-ES" sz="1100" b="0" i="1">
                        <a:latin typeface="Cambria Math" charset="0"/>
                      </a:rPr>
                      <m:t>.</m:t>
                    </m:r>
                    <m:r>
                      <a:rPr lang="es-ES" sz="1100" b="0" i="1">
                        <a:latin typeface="Cambria Math" charset="0"/>
                      </a:rPr>
                      <m:t>𝐸</m:t>
                    </m:r>
                    <m:r>
                      <a:rPr lang="es-ES" sz="1100" b="0" i="1">
                        <a:latin typeface="Cambria Math" charset="0"/>
                      </a:rPr>
                      <m:t>. </m:t>
                    </m:r>
                    <m:r>
                      <a:rPr lang="es-ES" sz="1100" b="0" i="1">
                        <a:latin typeface="Cambria Math" charset="0"/>
                      </a:rPr>
                      <m:t>𝑒𝑛</m:t>
                    </m:r>
                    <m:r>
                      <a:rPr lang="es-ES" sz="1100" b="0" i="1">
                        <a:latin typeface="Cambria Math" charset="0"/>
                      </a:rPr>
                      <m:t> </m:t>
                    </m:r>
                    <m:r>
                      <a:rPr lang="es-ES" sz="1100" b="0" i="1">
                        <a:latin typeface="Cambria Math" charset="0"/>
                      </a:rPr>
                      <m:t>𝑖𝑛𝑔𝑟𝑒𝑠𝑜𝑠</m:t>
                    </m:r>
                    <m:r>
                      <a:rPr lang="es-ES" sz="1100" b="0" i="1">
                        <a:latin typeface="Cambria Math" charset="0"/>
                      </a:rPr>
                      <m:t> </m:t>
                    </m:r>
                    <m:r>
                      <a:rPr lang="es-ES" sz="1100" b="0" i="1">
                        <a:latin typeface="Cambria Math" charset="0"/>
                      </a:rPr>
                      <m:t>𝑡𝑜𝑡𝑎𝑙𝑒𝑠</m:t>
                    </m:r>
                    <m:r>
                      <a:rPr lang="es-ES" sz="1100" b="0" i="1">
                        <a:latin typeface="Cambria Math" charset="0"/>
                      </a:rPr>
                      <m:t>=(</m:t>
                    </m:r>
                    <m:r>
                      <a:rPr lang="es-ES" sz="1100" b="0" i="1">
                        <a:latin typeface="Cambria Math" charset="0"/>
                      </a:rPr>
                      <m:t>𝑃</m:t>
                    </m:r>
                    <m:r>
                      <a:rPr lang="es-ES" sz="1100" b="0" i="1">
                        <a:latin typeface="Cambria Math" charset="0"/>
                      </a:rPr>
                      <m:t>.</m:t>
                    </m:r>
                    <m:r>
                      <a:rPr lang="es-ES" sz="1100" b="0" i="1">
                        <a:latin typeface="Cambria Math" charset="0"/>
                      </a:rPr>
                      <m:t>𝐸</m:t>
                    </m:r>
                    <m:r>
                      <a:rPr lang="es-ES" sz="1100" b="0" i="1">
                        <a:latin typeface="Cambria Math" charset="0"/>
                      </a:rPr>
                      <m:t> </m:t>
                    </m:r>
                    <m:r>
                      <a:rPr lang="es-ES" sz="1100" b="0" i="1">
                        <a:latin typeface="Cambria Math" charset="0"/>
                      </a:rPr>
                      <m:t>𝑒𝑛</m:t>
                    </m:r>
                    <m:r>
                      <a:rPr lang="es-ES" sz="1100" b="0" i="1">
                        <a:latin typeface="Cambria Math" charset="0"/>
                      </a:rPr>
                      <m:t> </m:t>
                    </m:r>
                    <m:r>
                      <a:rPr lang="es-ES" sz="1100" b="0" i="1">
                        <a:latin typeface="Cambria Math" charset="0"/>
                      </a:rPr>
                      <m:t>𝑢𝑑𝑠</m:t>
                    </m:r>
                    <m:r>
                      <a:rPr lang="es-ES" sz="1100" b="0" i="1">
                        <a:latin typeface="Cambria Math" charset="0"/>
                      </a:rPr>
                      <m:t>.)(</m:t>
                    </m:r>
                    <m:r>
                      <a:rPr lang="es-ES" sz="1100" b="0" i="1">
                        <a:latin typeface="Cambria Math" charset="0"/>
                      </a:rPr>
                      <m:t>𝑃</m:t>
                    </m:r>
                    <m:r>
                      <a:rPr lang="es-ES" sz="1100" b="0" i="1">
                        <a:latin typeface="Cambria Math" charset="0"/>
                      </a:rPr>
                      <m:t>.</m:t>
                    </m:r>
                    <m:r>
                      <a:rPr lang="es-ES" sz="1100" b="0" i="1">
                        <a:latin typeface="Cambria Math" charset="0"/>
                      </a:rPr>
                      <m:t>𝑉</m:t>
                    </m:r>
                    <m:r>
                      <a:rPr lang="es-ES" sz="1100" b="0" i="1">
                        <a:latin typeface="Cambria Math" charset="0"/>
                      </a:rPr>
                      <m:t>.</m:t>
                    </m:r>
                    <m:r>
                      <a:rPr lang="es-ES" sz="1100" b="0" i="1">
                        <a:latin typeface="Cambria Math" charset="0"/>
                      </a:rPr>
                      <m:t>𝑈</m:t>
                    </m:r>
                    <m:r>
                      <a:rPr lang="es-ES" sz="1100" b="0" i="1">
                        <a:latin typeface="Cambria Math" charset="0"/>
                      </a:rPr>
                      <m:t>) </m:t>
                    </m:r>
                  </m:oMath>
                </m:oMathPara>
              </a14:m>
              <a:endParaRPr lang="es-ES" sz="1100" b="0"/>
            </a:p>
            <a:p>
              <a:endParaRPr lang="es-ES_tradnl" sz="1100"/>
            </a:p>
          </xdr:txBody>
        </xdr:sp>
      </mc:Choice>
      <mc:Fallback xmlns="">
        <xdr:sp macro="" textlink="">
          <xdr:nvSpPr>
            <xdr:cNvPr id="24" name="CuadroTexto 23"/>
            <xdr:cNvSpPr txBox="1"/>
          </xdr:nvSpPr>
          <xdr:spPr>
            <a:xfrm>
              <a:off x="3098800" y="55283100"/>
              <a:ext cx="3261406"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100" b="0" i="0">
                  <a:latin typeface="Cambria Math" charset="0"/>
                </a:rPr>
                <a:t>𝑃.𝐸. 𝑒𝑛 𝑖𝑛𝑔𝑟𝑒𝑠𝑜𝑠 𝑡𝑜𝑡𝑎𝑙𝑒𝑠=(𝑃.𝐸 𝑒𝑛 𝑢𝑑𝑠.)(𝑃.𝑉.𝑈) </a:t>
              </a:r>
              <a:endParaRPr lang="es-ES" sz="1100" b="0"/>
            </a:p>
            <a:p>
              <a:endParaRPr lang="es-ES_tradnl" sz="1100"/>
            </a:p>
          </xdr:txBody>
        </xdr:sp>
      </mc:Fallback>
    </mc:AlternateContent>
    <xdr:clientData/>
  </xdr:oneCellAnchor>
  <xdr:oneCellAnchor>
    <xdr:from>
      <xdr:col>7</xdr:col>
      <xdr:colOff>254000</xdr:colOff>
      <xdr:row>118</xdr:row>
      <xdr:rowOff>63500</xdr:rowOff>
    </xdr:from>
    <xdr:ext cx="3634264" cy="467500"/>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6359525" y="54089300"/>
              <a:ext cx="3634264" cy="467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600" b="1" i="1">
                        <a:latin typeface="Cambria Math" charset="0"/>
                      </a:rPr>
                      <m:t>𝑷</m:t>
                    </m:r>
                    <m:r>
                      <a:rPr lang="es-ES" sz="1600" b="1" i="1">
                        <a:latin typeface="Cambria Math" charset="0"/>
                      </a:rPr>
                      <m:t>.</m:t>
                    </m:r>
                    <m:r>
                      <a:rPr lang="es-ES" sz="1600" b="1" i="1">
                        <a:latin typeface="Cambria Math" charset="0"/>
                      </a:rPr>
                      <m:t>𝑬</m:t>
                    </m:r>
                    <m:r>
                      <a:rPr lang="es-ES" sz="1600" b="1" i="1">
                        <a:latin typeface="Cambria Math" charset="0"/>
                      </a:rPr>
                      <m:t>. </m:t>
                    </m:r>
                    <m:r>
                      <a:rPr lang="es-ES" sz="1600" b="1" i="1">
                        <a:latin typeface="Cambria Math" charset="0"/>
                      </a:rPr>
                      <m:t>𝒎𝒆𝒛𝒄𝒍𝒂</m:t>
                    </m:r>
                    <m:r>
                      <a:rPr lang="es-ES" sz="1600" b="0" i="1">
                        <a:latin typeface="Cambria Math" charset="0"/>
                      </a:rPr>
                      <m:t>=</m:t>
                    </m:r>
                    <m:f>
                      <m:fPr>
                        <m:ctrlPr>
                          <a:rPr lang="es-ES" sz="1600" b="0" i="1">
                            <a:latin typeface="Cambria Math" panose="02040503050406030204" pitchFamily="18" charset="0"/>
                          </a:rPr>
                        </m:ctrlPr>
                      </m:fPr>
                      <m:num>
                        <m:r>
                          <a:rPr lang="es-ES" sz="1600" b="0" i="1">
                            <a:latin typeface="Cambria Math" charset="0"/>
                          </a:rPr>
                          <m:t>𝐶</m:t>
                        </m:r>
                        <m:r>
                          <a:rPr lang="es-ES" sz="1600" b="0" i="1">
                            <a:latin typeface="Cambria Math" charset="0"/>
                          </a:rPr>
                          <m:t>.</m:t>
                        </m:r>
                        <m:r>
                          <a:rPr lang="es-ES" sz="1600" b="0" i="1">
                            <a:latin typeface="Cambria Math" charset="0"/>
                          </a:rPr>
                          <m:t>𝐹</m:t>
                        </m:r>
                        <m:r>
                          <a:rPr lang="es-ES" sz="1600" b="0" i="1">
                            <a:latin typeface="Cambria Math" charset="0"/>
                          </a:rPr>
                          <m:t>+</m:t>
                        </m:r>
                        <m:r>
                          <a:rPr lang="es-ES" sz="1600" b="0" i="1">
                            <a:latin typeface="Cambria Math" charset="0"/>
                          </a:rPr>
                          <m:t>𝑈𝑡𝑖𝑙𝑖𝑑𝑎𝑑</m:t>
                        </m:r>
                        <m:r>
                          <a:rPr lang="es-ES" sz="1600" b="0" i="1">
                            <a:latin typeface="Cambria Math" charset="0"/>
                          </a:rPr>
                          <m:t> </m:t>
                        </m:r>
                        <m:r>
                          <a:rPr lang="es-ES" sz="1600" b="0" i="1">
                            <a:latin typeface="Cambria Math" charset="0"/>
                          </a:rPr>
                          <m:t>𝑑𝑒𝑠𝑒𝑎𝑑𝑎</m:t>
                        </m:r>
                      </m:num>
                      <m:den>
                        <m:r>
                          <a:rPr lang="es-ES" sz="1600" b="0" i="1">
                            <a:latin typeface="Cambria Math" charset="0"/>
                          </a:rPr>
                          <m:t>𝑀</m:t>
                        </m:r>
                        <m:r>
                          <a:rPr lang="es-ES" sz="1600" b="0" i="1">
                            <a:latin typeface="Cambria Math" charset="0"/>
                          </a:rPr>
                          <m:t>.</m:t>
                        </m:r>
                        <m:r>
                          <a:rPr lang="es-ES" sz="1600" b="0" i="1">
                            <a:latin typeface="Cambria Math" charset="0"/>
                          </a:rPr>
                          <m:t>𝐶</m:t>
                        </m:r>
                        <m:r>
                          <a:rPr lang="es-ES" sz="1600" b="0" i="1">
                            <a:latin typeface="Cambria Math" charset="0"/>
                          </a:rPr>
                          <m:t>.</m:t>
                        </m:r>
                        <m:r>
                          <a:rPr lang="es-ES" sz="1600" b="0" i="1">
                            <a:latin typeface="Cambria Math" charset="0"/>
                          </a:rPr>
                          <m:t>𝑃</m:t>
                        </m:r>
                      </m:den>
                    </m:f>
                  </m:oMath>
                </m:oMathPara>
              </a14:m>
              <a:endParaRPr lang="es-ES_tradnl" sz="1100"/>
            </a:p>
          </xdr:txBody>
        </xdr:sp>
      </mc:Choice>
      <mc:Fallback xmlns="">
        <xdr:sp macro="" textlink="">
          <xdr:nvSpPr>
            <xdr:cNvPr id="25" name="CuadroTexto 24"/>
            <xdr:cNvSpPr txBox="1"/>
          </xdr:nvSpPr>
          <xdr:spPr>
            <a:xfrm>
              <a:off x="6359525" y="54089300"/>
              <a:ext cx="3634264" cy="467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600" b="1" i="0">
                  <a:latin typeface="Cambria Math" charset="0"/>
                </a:rPr>
                <a:t>𝑷.𝑬. 𝒎𝒆𝒛𝒄𝒍𝒂</a:t>
              </a:r>
              <a:r>
                <a:rPr lang="es-ES" sz="1600" b="0" i="0">
                  <a:latin typeface="Cambria Math" charset="0"/>
                </a:rPr>
                <a:t>=</a:t>
              </a:r>
              <a:r>
                <a:rPr lang="es-ES" sz="1600" b="0" i="0">
                  <a:latin typeface="Cambria Math" panose="02040503050406030204" pitchFamily="18" charset="0"/>
                </a:rPr>
                <a:t>(</a:t>
              </a:r>
              <a:r>
                <a:rPr lang="es-ES" sz="1600" b="0" i="0">
                  <a:latin typeface="Cambria Math" charset="0"/>
                </a:rPr>
                <a:t>𝐶.𝐹+𝑈𝑡𝑖𝑙𝑖𝑑𝑎𝑑 𝑑𝑒𝑠𝑒𝑎𝑑𝑎</a:t>
              </a:r>
              <a:r>
                <a:rPr lang="es-ES" sz="1600" b="0" i="0">
                  <a:latin typeface="Cambria Math" panose="02040503050406030204" pitchFamily="18" charset="0"/>
                </a:rPr>
                <a:t>)/(</a:t>
              </a:r>
              <a:r>
                <a:rPr lang="es-ES" sz="1600" b="0" i="0">
                  <a:latin typeface="Cambria Math" charset="0"/>
                </a:rPr>
                <a:t>𝑀.𝐶.𝑃</a:t>
              </a:r>
              <a:r>
                <a:rPr lang="es-ES" sz="1600" b="0" i="0">
                  <a:latin typeface="Cambria Math" panose="02040503050406030204" pitchFamily="18" charset="0"/>
                </a:rPr>
                <a:t>)</a:t>
              </a:r>
              <a:endParaRPr lang="es-ES_tradnl" sz="1100"/>
            </a:p>
          </xdr:txBody>
        </xdr:sp>
      </mc:Fallback>
    </mc:AlternateContent>
    <xdr:clientData/>
  </xdr:oneCellAnchor>
  <xdr:twoCellAnchor>
    <xdr:from>
      <xdr:col>12</xdr:col>
      <xdr:colOff>355600</xdr:colOff>
      <xdr:row>96</xdr:row>
      <xdr:rowOff>1</xdr:rowOff>
    </xdr:from>
    <xdr:to>
      <xdr:col>16</xdr:col>
      <xdr:colOff>3175</xdr:colOff>
      <xdr:row>126</xdr:row>
      <xdr:rowOff>190500</xdr:rowOff>
    </xdr:to>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10538691" y="18288001"/>
          <a:ext cx="2695575" cy="6390408"/>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ES_tradnl" sz="2000" b="0" i="0" u="sng">
              <a:latin typeface="Tw Cen MT" panose="020B0602020104020603" pitchFamily="34" charset="0"/>
            </a:rPr>
            <a:t>DONDE:</a:t>
          </a:r>
        </a:p>
        <a:p>
          <a:pPr algn="l"/>
          <a:endParaRPr lang="es-ES_tradnl" sz="2000" b="0" i="0">
            <a:latin typeface="Tw Cen MT" panose="020B0602020104020603" pitchFamily="34" charset="0"/>
          </a:endParaRPr>
        </a:p>
        <a:p>
          <a:pPr algn="l"/>
          <a:r>
            <a:rPr lang="es-ES_tradnl" sz="2000" b="1" i="0">
              <a:latin typeface="Tw Cen MT" panose="020B0602020104020603" pitchFamily="34" charset="0"/>
            </a:rPr>
            <a:t>P.E.</a:t>
          </a:r>
          <a:r>
            <a:rPr lang="es-ES_tradnl" sz="2000" b="1" i="0" baseline="0">
              <a:latin typeface="Tw Cen MT" panose="020B0602020104020603" pitchFamily="34" charset="0"/>
            </a:rPr>
            <a:t> </a:t>
          </a:r>
          <a:r>
            <a:rPr lang="es-ES_tradnl" sz="2000" b="0" i="0" baseline="0">
              <a:latin typeface="Tw Cen MT" panose="020B0602020104020603" pitchFamily="34" charset="0"/>
            </a:rPr>
            <a:t>= Punto de equilibrio</a:t>
          </a:r>
        </a:p>
        <a:p>
          <a:pPr algn="l"/>
          <a:r>
            <a:rPr lang="es-ES_tradnl" sz="2000" b="1" i="0" baseline="0">
              <a:latin typeface="Tw Cen MT" panose="020B0602020104020603" pitchFamily="34" charset="0"/>
            </a:rPr>
            <a:t>C.F. </a:t>
          </a:r>
          <a:r>
            <a:rPr lang="es-ES_tradnl" sz="2000" b="0" i="0" baseline="0">
              <a:latin typeface="Tw Cen MT" panose="020B0602020104020603" pitchFamily="34" charset="0"/>
            </a:rPr>
            <a:t>= Costos Fijos</a:t>
          </a:r>
        </a:p>
        <a:p>
          <a:pPr algn="l"/>
          <a:r>
            <a:rPr lang="es-ES_tradnl" sz="2000" b="1" i="0" baseline="0">
              <a:latin typeface="Tw Cen MT" panose="020B0602020104020603" pitchFamily="34" charset="0"/>
            </a:rPr>
            <a:t>M.C. </a:t>
          </a:r>
          <a:r>
            <a:rPr lang="es-ES_tradnl" sz="2000" b="0" i="0" baseline="0">
              <a:latin typeface="Tw Cen MT" panose="020B0602020104020603" pitchFamily="34" charset="0"/>
            </a:rPr>
            <a:t>= Margen de contribucion, que se obtiene así: P.V.U. - </a:t>
          </a:r>
          <a:r>
            <a:rPr lang="es-ES_tradnl" sz="2000" b="1" i="0" baseline="0">
              <a:latin typeface="Tw Cen MT" panose="020B0602020104020603" pitchFamily="34" charset="0"/>
            </a:rPr>
            <a:t>C.V.U</a:t>
          </a:r>
          <a:r>
            <a:rPr lang="es-ES_tradnl" sz="2000" b="0" i="0" baseline="0">
              <a:latin typeface="Tw Cen MT" panose="020B0602020104020603" pitchFamily="34" charset="0"/>
            </a:rPr>
            <a:t>.</a:t>
          </a:r>
        </a:p>
        <a:p>
          <a:pPr algn="l"/>
          <a:r>
            <a:rPr lang="es-ES_tradnl" sz="2000" b="1" i="0" baseline="0">
              <a:latin typeface="Tw Cen MT" panose="020B0602020104020603" pitchFamily="34" charset="0"/>
            </a:rPr>
            <a:t>M.C.P. </a:t>
          </a:r>
          <a:r>
            <a:rPr lang="es-ES_tradnl" sz="2000" b="0" i="0" baseline="0">
              <a:latin typeface="Tw Cen MT" panose="020B0602020104020603" pitchFamily="34" charset="0"/>
            </a:rPr>
            <a:t>= Margen de Contribución Ponderado</a:t>
          </a:r>
        </a:p>
        <a:p>
          <a:pPr algn="l"/>
          <a:r>
            <a:rPr lang="es-ES_tradnl" sz="2000" b="1" i="0" baseline="0">
              <a:latin typeface="Tw Cen MT" panose="020B0602020104020603" pitchFamily="34" charset="0"/>
            </a:rPr>
            <a:t>P.V.U. </a:t>
          </a:r>
          <a:r>
            <a:rPr lang="es-ES_tradnl" sz="2000" b="0" i="0" baseline="0">
              <a:latin typeface="Tw Cen MT" panose="020B0602020104020603" pitchFamily="34" charset="0"/>
            </a:rPr>
            <a:t>= Precio de Venta Unitario</a:t>
          </a:r>
        </a:p>
        <a:p>
          <a:pPr algn="l"/>
          <a:r>
            <a:rPr lang="es-ES_tradnl" sz="2000" b="1" i="0" baseline="0">
              <a:latin typeface="Tw Cen MT" panose="020B0602020104020603" pitchFamily="34" charset="0"/>
            </a:rPr>
            <a:t>C.V.U. </a:t>
          </a:r>
          <a:r>
            <a:rPr lang="es-ES_tradnl" sz="2000" b="0" i="0" baseline="0">
              <a:latin typeface="Tw Cen MT" panose="020B0602020104020603" pitchFamily="34" charset="0"/>
            </a:rPr>
            <a:t>= Costo Variable Unitario</a:t>
          </a:r>
        </a:p>
      </xdr:txBody>
    </xdr:sp>
    <xdr:clientData/>
  </xdr:twoCellAnchor>
  <xdr:twoCellAnchor>
    <xdr:from>
      <xdr:col>0</xdr:col>
      <xdr:colOff>428625</xdr:colOff>
      <xdr:row>12</xdr:row>
      <xdr:rowOff>47623</xdr:rowOff>
    </xdr:from>
    <xdr:to>
      <xdr:col>2</xdr:col>
      <xdr:colOff>238125</xdr:colOff>
      <xdr:row>14</xdr:row>
      <xdr:rowOff>83342</xdr:rowOff>
    </xdr:to>
    <xdr:sp macro="" textlink="">
      <xdr:nvSpPr>
        <xdr:cNvPr id="27" name="Terminador 26">
          <a:hlinkClick xmlns:r="http://schemas.openxmlformats.org/officeDocument/2006/relationships" r:id="rId5"/>
          <a:extLst>
            <a:ext uri="{FF2B5EF4-FFF2-40B4-BE49-F238E27FC236}">
              <a16:creationId xmlns:a16="http://schemas.microsoft.com/office/drawing/2014/main" id="{00000000-0008-0000-0100-00001B000000}"/>
            </a:ext>
          </a:extLst>
        </xdr:cNvPr>
        <xdr:cNvSpPr/>
      </xdr:nvSpPr>
      <xdr:spPr>
        <a:xfrm>
          <a:off x="428625" y="2333623"/>
          <a:ext cx="1333500" cy="416719"/>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SIMULADOR</a:t>
          </a:r>
        </a:p>
      </xdr:txBody>
    </xdr:sp>
    <xdr:clientData/>
  </xdr:twoCellAnchor>
  <xdr:twoCellAnchor>
    <xdr:from>
      <xdr:col>0</xdr:col>
      <xdr:colOff>452438</xdr:colOff>
      <xdr:row>8</xdr:row>
      <xdr:rowOff>142877</xdr:rowOff>
    </xdr:from>
    <xdr:to>
      <xdr:col>2</xdr:col>
      <xdr:colOff>226218</xdr:colOff>
      <xdr:row>10</xdr:row>
      <xdr:rowOff>154783</xdr:rowOff>
    </xdr:to>
    <xdr:sp macro="" textlink="">
      <xdr:nvSpPr>
        <xdr:cNvPr id="28" name="Terminador 27">
          <a:hlinkClick xmlns:r="http://schemas.openxmlformats.org/officeDocument/2006/relationships" r:id="rId6"/>
          <a:extLst>
            <a:ext uri="{FF2B5EF4-FFF2-40B4-BE49-F238E27FC236}">
              <a16:creationId xmlns:a16="http://schemas.microsoft.com/office/drawing/2014/main" id="{00000000-0008-0000-0100-00001C000000}"/>
            </a:ext>
          </a:extLst>
        </xdr:cNvPr>
        <xdr:cNvSpPr/>
      </xdr:nvSpPr>
      <xdr:spPr>
        <a:xfrm>
          <a:off x="452438" y="1666877"/>
          <a:ext cx="1297780" cy="392906"/>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DATOS</a:t>
          </a:r>
        </a:p>
      </xdr:txBody>
    </xdr:sp>
    <xdr:clientData/>
  </xdr:twoCellAnchor>
  <xdr:twoCellAnchor>
    <xdr:from>
      <xdr:col>0</xdr:col>
      <xdr:colOff>485774</xdr:colOff>
      <xdr:row>5</xdr:row>
      <xdr:rowOff>33338</xdr:rowOff>
    </xdr:from>
    <xdr:to>
      <xdr:col>2</xdr:col>
      <xdr:colOff>238125</xdr:colOff>
      <xdr:row>7</xdr:row>
      <xdr:rowOff>23814</xdr:rowOff>
    </xdr:to>
    <xdr:sp macro="" textlink="">
      <xdr:nvSpPr>
        <xdr:cNvPr id="29" name="Terminador 28">
          <a:hlinkClick xmlns:r="http://schemas.openxmlformats.org/officeDocument/2006/relationships" r:id="rId7"/>
          <a:extLst>
            <a:ext uri="{FF2B5EF4-FFF2-40B4-BE49-F238E27FC236}">
              <a16:creationId xmlns:a16="http://schemas.microsoft.com/office/drawing/2014/main" id="{00000000-0008-0000-0100-00001D000000}"/>
            </a:ext>
          </a:extLst>
        </xdr:cNvPr>
        <xdr:cNvSpPr/>
      </xdr:nvSpPr>
      <xdr:spPr>
        <a:xfrm>
          <a:off x="485774" y="985838"/>
          <a:ext cx="1276351" cy="371476"/>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PROPOSITO</a:t>
          </a:r>
        </a:p>
      </xdr:txBody>
    </xdr:sp>
    <xdr:clientData/>
  </xdr:twoCellAnchor>
  <xdr:twoCellAnchor>
    <xdr:from>
      <xdr:col>0</xdr:col>
      <xdr:colOff>354806</xdr:colOff>
      <xdr:row>16</xdr:row>
      <xdr:rowOff>45245</xdr:rowOff>
    </xdr:from>
    <xdr:to>
      <xdr:col>2</xdr:col>
      <xdr:colOff>350996</xdr:colOff>
      <xdr:row>18</xdr:row>
      <xdr:rowOff>52865</xdr:rowOff>
    </xdr:to>
    <xdr:sp macro="" textlink="">
      <xdr:nvSpPr>
        <xdr:cNvPr id="30" name="Terminador 29">
          <a:hlinkClick xmlns:r="http://schemas.openxmlformats.org/officeDocument/2006/relationships" r:id="rId8"/>
          <a:extLst>
            <a:ext uri="{FF2B5EF4-FFF2-40B4-BE49-F238E27FC236}">
              <a16:creationId xmlns:a16="http://schemas.microsoft.com/office/drawing/2014/main" id="{00000000-0008-0000-0100-00001E000000}"/>
            </a:ext>
          </a:extLst>
        </xdr:cNvPr>
        <xdr:cNvSpPr/>
      </xdr:nvSpPr>
      <xdr:spPr>
        <a:xfrm>
          <a:off x="354806" y="3093245"/>
          <a:ext cx="1520190"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RESULTADOS</a:t>
          </a:r>
        </a:p>
      </xdr:txBody>
    </xdr:sp>
    <xdr:clientData/>
  </xdr:twoCellAnchor>
  <xdr:twoCellAnchor>
    <xdr:from>
      <xdr:col>0</xdr:col>
      <xdr:colOff>471487</xdr:colOff>
      <xdr:row>1</xdr:row>
      <xdr:rowOff>71439</xdr:rowOff>
    </xdr:from>
    <xdr:to>
      <xdr:col>2</xdr:col>
      <xdr:colOff>214313</xdr:colOff>
      <xdr:row>3</xdr:row>
      <xdr:rowOff>98111</xdr:rowOff>
    </xdr:to>
    <xdr:sp macro="" textlink="">
      <xdr:nvSpPr>
        <xdr:cNvPr id="31" name="Terminador 30">
          <a:hlinkClick xmlns:r="http://schemas.openxmlformats.org/officeDocument/2006/relationships" r:id="rId9"/>
          <a:extLst>
            <a:ext uri="{FF2B5EF4-FFF2-40B4-BE49-F238E27FC236}">
              <a16:creationId xmlns:a16="http://schemas.microsoft.com/office/drawing/2014/main" id="{00000000-0008-0000-0100-00001F000000}"/>
            </a:ext>
          </a:extLst>
        </xdr:cNvPr>
        <xdr:cNvSpPr/>
      </xdr:nvSpPr>
      <xdr:spPr>
        <a:xfrm>
          <a:off x="471487" y="261939"/>
          <a:ext cx="1266826" cy="407672"/>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PORTADA</a:t>
          </a:r>
        </a:p>
        <a:p>
          <a:pPr algn="ctr"/>
          <a:endParaRPr lang="es-MX" sz="1200" b="1">
            <a:latin typeface="Yu Gothic" panose="020B0400000000000000" pitchFamily="34" charset="-128"/>
            <a:ea typeface="Yu Gothic" panose="020B0400000000000000" pitchFamily="34" charset="-128"/>
          </a:endParaRPr>
        </a:p>
      </xdr:txBody>
    </xdr:sp>
    <xdr:clientData/>
  </xdr:twoCellAnchor>
  <xdr:twoCellAnchor>
    <xdr:from>
      <xdr:col>16</xdr:col>
      <xdr:colOff>761998</xdr:colOff>
      <xdr:row>15</xdr:row>
      <xdr:rowOff>47629</xdr:rowOff>
    </xdr:from>
    <xdr:to>
      <xdr:col>18</xdr:col>
      <xdr:colOff>488154</xdr:colOff>
      <xdr:row>24</xdr:row>
      <xdr:rowOff>23816</xdr:rowOff>
    </xdr:to>
    <xdr:sp macro="" textlink="">
      <xdr:nvSpPr>
        <xdr:cNvPr id="32" name="Flecha derecha 31">
          <a:hlinkClick xmlns:r="http://schemas.openxmlformats.org/officeDocument/2006/relationships" r:id="rId10"/>
          <a:extLst>
            <a:ext uri="{FF2B5EF4-FFF2-40B4-BE49-F238E27FC236}">
              <a16:creationId xmlns:a16="http://schemas.microsoft.com/office/drawing/2014/main" id="{00000000-0008-0000-0100-000020000000}"/>
            </a:ext>
          </a:extLst>
        </xdr:cNvPr>
        <xdr:cNvSpPr/>
      </xdr:nvSpPr>
      <xdr:spPr>
        <a:xfrm rot="5400000">
          <a:off x="13769576" y="3125395"/>
          <a:ext cx="1690687" cy="1250156"/>
        </a:xfrm>
        <a:prstGeom prst="rightArrow">
          <a:avLst/>
        </a:prstGeom>
        <a:blipFill>
          <a:blip xmlns:r="http://schemas.openxmlformats.org/officeDocument/2006/relationships" r:embed="rId2"/>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17</xdr:col>
      <xdr:colOff>321468</xdr:colOff>
      <xdr:row>15</xdr:row>
      <xdr:rowOff>155864</xdr:rowOff>
    </xdr:from>
    <xdr:to>
      <xdr:col>18</xdr:col>
      <xdr:colOff>154781</xdr:colOff>
      <xdr:row>20</xdr:row>
      <xdr:rowOff>154781</xdr:rowOff>
    </xdr:to>
    <xdr:sp macro="" textlink="">
      <xdr:nvSpPr>
        <xdr:cNvPr id="33" name="CuadroTexto 32">
          <a:hlinkClick xmlns:r="http://schemas.openxmlformats.org/officeDocument/2006/relationships" r:id="rId10"/>
          <a:extLst>
            <a:ext uri="{FF2B5EF4-FFF2-40B4-BE49-F238E27FC236}">
              <a16:creationId xmlns:a16="http://schemas.microsoft.com/office/drawing/2014/main" id="{00000000-0008-0000-0100-000021000000}"/>
            </a:ext>
          </a:extLst>
        </xdr:cNvPr>
        <xdr:cNvSpPr txBox="1"/>
      </xdr:nvSpPr>
      <xdr:spPr>
        <a:xfrm>
          <a:off x="14314559" y="3013364"/>
          <a:ext cx="595313" cy="951417"/>
        </a:xfrm>
        <a:prstGeom prst="rect">
          <a:avLst/>
        </a:prstGeom>
        <a:blipFill>
          <a:blip xmlns:r="http://schemas.openxmlformats.org/officeDocument/2006/relationships" r:embed="rId2"/>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600" b="1">
              <a:solidFill>
                <a:sysClr val="windowText" lastClr="000000"/>
              </a:solidFill>
              <a:latin typeface="Tw Cen MT" panose="020B0602020104020603" pitchFamily="34" charset="0"/>
            </a:rPr>
            <a:t>VER MÁS</a:t>
          </a:r>
        </a:p>
      </xdr:txBody>
    </xdr:sp>
    <xdr:clientData/>
  </xdr:twoCellAnchor>
  <xdr:twoCellAnchor>
    <xdr:from>
      <xdr:col>9</xdr:col>
      <xdr:colOff>2137</xdr:colOff>
      <xdr:row>71</xdr:row>
      <xdr:rowOff>130976</xdr:rowOff>
    </xdr:from>
    <xdr:to>
      <xdr:col>10</xdr:col>
      <xdr:colOff>583403</xdr:colOff>
      <xdr:row>81</xdr:row>
      <xdr:rowOff>10703</xdr:rowOff>
    </xdr:to>
    <xdr:sp macro="" textlink="">
      <xdr:nvSpPr>
        <xdr:cNvPr id="34" name="Flecha derecha 33">
          <a:hlinkClick xmlns:r="http://schemas.openxmlformats.org/officeDocument/2006/relationships" r:id="rId11"/>
          <a:extLst>
            <a:ext uri="{FF2B5EF4-FFF2-40B4-BE49-F238E27FC236}">
              <a16:creationId xmlns:a16="http://schemas.microsoft.com/office/drawing/2014/main" id="{00000000-0008-0000-0100-000022000000}"/>
            </a:ext>
          </a:extLst>
        </xdr:cNvPr>
        <xdr:cNvSpPr/>
      </xdr:nvSpPr>
      <xdr:spPr>
        <a:xfrm rot="5400000">
          <a:off x="7550168" y="14040951"/>
          <a:ext cx="1806131" cy="1341125"/>
        </a:xfrm>
        <a:prstGeom prst="rightArrow">
          <a:avLst/>
        </a:prstGeom>
        <a:blipFill>
          <a:blip xmlns:r="http://schemas.openxmlformats.org/officeDocument/2006/relationships" r:embed="rId2"/>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400" b="1" i="0">
              <a:solidFill>
                <a:sysClr val="windowText" lastClr="000000"/>
              </a:solidFill>
              <a:latin typeface="Tw Cen MT" panose="020B0602020104020603" pitchFamily="34" charset="0"/>
            </a:rPr>
            <a:t>VER MÁS</a:t>
          </a:r>
        </a:p>
      </xdr:txBody>
    </xdr:sp>
    <xdr:clientData/>
  </xdr:twoCellAnchor>
  <xdr:twoCellAnchor>
    <xdr:from>
      <xdr:col>11</xdr:col>
      <xdr:colOff>128588</xdr:colOff>
      <xdr:row>71</xdr:row>
      <xdr:rowOff>33345</xdr:rowOff>
    </xdr:from>
    <xdr:to>
      <xdr:col>13</xdr:col>
      <xdr:colOff>47628</xdr:colOff>
      <xdr:row>80</xdr:row>
      <xdr:rowOff>83343</xdr:rowOff>
    </xdr:to>
    <xdr:sp macro="" textlink="">
      <xdr:nvSpPr>
        <xdr:cNvPr id="36" name="Flecha derecha 35">
          <a:hlinkClick xmlns:r="http://schemas.openxmlformats.org/officeDocument/2006/relationships" r:id="rId12"/>
          <a:extLst>
            <a:ext uri="{FF2B5EF4-FFF2-40B4-BE49-F238E27FC236}">
              <a16:creationId xmlns:a16="http://schemas.microsoft.com/office/drawing/2014/main" id="{00000000-0008-0000-0100-000024000000}"/>
            </a:ext>
          </a:extLst>
        </xdr:cNvPr>
        <xdr:cNvSpPr/>
      </xdr:nvSpPr>
      <xdr:spPr>
        <a:xfrm rot="16200000">
          <a:off x="9338078" y="13671949"/>
          <a:ext cx="1764498" cy="1538290"/>
        </a:xfrm>
        <a:prstGeom prst="rightArrow">
          <a:avLst/>
        </a:prstGeom>
        <a:blipFill>
          <a:blip xmlns:r="http://schemas.openxmlformats.org/officeDocument/2006/relationships" r:embed="rId2"/>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b="1">
              <a:solidFill>
                <a:sysClr val="windowText" lastClr="000000"/>
              </a:solidFill>
              <a:latin typeface="Tw Cen MT" panose="020B0602020104020603" pitchFamily="34" charset="0"/>
            </a:rPr>
            <a:t>REGRESAR</a:t>
          </a:r>
        </a:p>
      </xdr:txBody>
    </xdr:sp>
    <xdr:clientData/>
  </xdr:twoCellAnchor>
  <xdr:twoCellAnchor>
    <xdr:from>
      <xdr:col>16</xdr:col>
      <xdr:colOff>211931</xdr:colOff>
      <xdr:row>104</xdr:row>
      <xdr:rowOff>188126</xdr:rowOff>
    </xdr:from>
    <xdr:to>
      <xdr:col>17</xdr:col>
      <xdr:colOff>700087</xdr:colOff>
      <xdr:row>113</xdr:row>
      <xdr:rowOff>164313</xdr:rowOff>
    </xdr:to>
    <xdr:sp macro="" textlink="">
      <xdr:nvSpPr>
        <xdr:cNvPr id="40" name="Flecha derecha 39">
          <a:hlinkClick xmlns:r="http://schemas.openxmlformats.org/officeDocument/2006/relationships" r:id="rId12"/>
          <a:extLst>
            <a:ext uri="{FF2B5EF4-FFF2-40B4-BE49-F238E27FC236}">
              <a16:creationId xmlns:a16="http://schemas.microsoft.com/office/drawing/2014/main" id="{00000000-0008-0000-0100-000028000000}"/>
            </a:ext>
          </a:extLst>
        </xdr:cNvPr>
        <xdr:cNvSpPr/>
      </xdr:nvSpPr>
      <xdr:spPr>
        <a:xfrm rot="16200000">
          <a:off x="9361884" y="13695767"/>
          <a:ext cx="1690687" cy="1345406"/>
        </a:xfrm>
        <a:prstGeom prst="rightArrow">
          <a:avLst/>
        </a:prstGeom>
        <a:blipFill>
          <a:blip xmlns:r="http://schemas.openxmlformats.org/officeDocument/2006/relationships" r:embed="rId2"/>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INICIO</a:t>
          </a:r>
        </a:p>
      </xdr:txBody>
    </xdr:sp>
    <xdr:clientData/>
  </xdr:twoCellAnchor>
  <xdr:oneCellAnchor>
    <xdr:from>
      <xdr:col>5</xdr:col>
      <xdr:colOff>631432</xdr:colOff>
      <xdr:row>0</xdr:row>
      <xdr:rowOff>24424</xdr:rowOff>
    </xdr:from>
    <xdr:ext cx="6364909" cy="941412"/>
    <xdr:sp macro="" textlink="">
      <xdr:nvSpPr>
        <xdr:cNvPr id="39" name="Rectángulo 38">
          <a:extLst>
            <a:ext uri="{FF2B5EF4-FFF2-40B4-BE49-F238E27FC236}">
              <a16:creationId xmlns:a16="http://schemas.microsoft.com/office/drawing/2014/main" id="{7C73EF2B-57FF-481F-81C4-F92DB0F682E8}"/>
            </a:ext>
          </a:extLst>
        </xdr:cNvPr>
        <xdr:cNvSpPr/>
      </xdr:nvSpPr>
      <xdr:spPr>
        <a:xfrm>
          <a:off x="4430730" y="217064"/>
          <a:ext cx="6364909" cy="941412"/>
        </a:xfrm>
        <a:prstGeom prst="rect">
          <a:avLst/>
        </a:prstGeom>
        <a:blipFill>
          <a:blip xmlns:r="http://schemas.openxmlformats.org/officeDocument/2006/relationships" r:embed="rId13"/>
          <a:tile tx="0" ty="0" sx="100000" sy="100000" flip="none" algn="tl"/>
        </a:blipFill>
      </xdr:spPr>
      <xdr:txBody>
        <a:bodyPr wrap="square" lIns="91440" tIns="45720" rIns="91440" bIns="45720">
          <a:spAutoFit/>
        </a:bodyPr>
        <a:lstStyle/>
        <a:p>
          <a:pPr algn="ctr"/>
          <a:r>
            <a:rPr lang="es-ES" sz="48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Lucida Handwriting" panose="03010101010101010101" pitchFamily="66" charset="0"/>
            </a:rPr>
            <a:t>Fundamentos</a:t>
          </a:r>
          <a:endParaRPr lang="es-ES" sz="4800" b="1" cap="none" spc="0">
            <a:ln/>
            <a:solidFill>
              <a:schemeClr val="tx1">
                <a:lumMod val="75000"/>
                <a:lumOff val="25000"/>
              </a:schemeClr>
            </a:solidFill>
            <a:effectLst>
              <a:outerShdw blurRad="38100" dist="19050" dir="2700000" algn="tl" rotWithShape="0">
                <a:schemeClr val="dk1">
                  <a:lumMod val="50000"/>
                  <a:alpha val="40000"/>
                </a:schemeClr>
              </a:outerShdw>
            </a:effectLst>
            <a:latin typeface="Lucida Handwriting" panose="03010101010101010101" pitchFamily="66" charset="0"/>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783935</xdr:colOff>
      <xdr:row>0</xdr:row>
      <xdr:rowOff>0</xdr:rowOff>
    </xdr:from>
    <xdr:ext cx="184731" cy="937629"/>
    <xdr:sp macro="" textlink="">
      <xdr:nvSpPr>
        <xdr:cNvPr id="7" name="Rectángulo 6">
          <a:extLst>
            <a:ext uri="{FF2B5EF4-FFF2-40B4-BE49-F238E27FC236}">
              <a16:creationId xmlns:a16="http://schemas.microsoft.com/office/drawing/2014/main" id="{00000000-0008-0000-0200-000007000000}"/>
            </a:ext>
          </a:extLst>
        </xdr:cNvPr>
        <xdr:cNvSpPr/>
      </xdr:nvSpPr>
      <xdr:spPr>
        <a:xfrm>
          <a:off x="7123775" y="7276915"/>
          <a:ext cx="184731" cy="937629"/>
        </a:xfrm>
        <a:prstGeom prst="rect">
          <a:avLst/>
        </a:prstGeom>
        <a:noFill/>
      </xdr:spPr>
      <xdr:txBody>
        <a:bodyPr wrap="none" lIns="91440" tIns="45720" rIns="91440" bIns="45720">
          <a:spAutoFit/>
        </a:bodyPr>
        <a:lstStyle/>
        <a:p>
          <a:pPr algn="ctr"/>
          <a:endParaRPr lang="es-E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oneCellAnchor>
  <xdr:oneCellAnchor>
    <xdr:from>
      <xdr:col>6</xdr:col>
      <xdr:colOff>1276196</xdr:colOff>
      <xdr:row>0</xdr:row>
      <xdr:rowOff>50297</xdr:rowOff>
    </xdr:from>
    <xdr:ext cx="3762568" cy="1047531"/>
    <xdr:sp macro="" textlink="">
      <xdr:nvSpPr>
        <xdr:cNvPr id="3" name="Rectángulo 2">
          <a:extLst>
            <a:ext uri="{FF2B5EF4-FFF2-40B4-BE49-F238E27FC236}">
              <a16:creationId xmlns:a16="http://schemas.microsoft.com/office/drawing/2014/main" id="{00000000-0008-0000-0200-000003000000}"/>
            </a:ext>
          </a:extLst>
        </xdr:cNvPr>
        <xdr:cNvSpPr/>
      </xdr:nvSpPr>
      <xdr:spPr>
        <a:xfrm>
          <a:off x="5848196" y="50297"/>
          <a:ext cx="3762568" cy="1047531"/>
        </a:xfrm>
        <a:prstGeom prst="rect">
          <a:avLst/>
        </a:prstGeom>
        <a:blipFill>
          <a:blip xmlns:r="http://schemas.openxmlformats.org/officeDocument/2006/relationships" r:embed="rId1"/>
          <a:tile tx="0" ty="0" sx="100000" sy="100000" flip="none" algn="tl"/>
        </a:blipFill>
      </xdr:spPr>
      <xdr:txBody>
        <a:bodyPr wrap="none" lIns="91440" tIns="45720" rIns="91440" bIns="45720">
          <a:spAutoFit/>
        </a:bodyPr>
        <a:lstStyle/>
        <a:p>
          <a:pPr algn="ctr"/>
          <a:r>
            <a:rPr lang="es-ES" sz="5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Lucida Handwriting" panose="03010101010101010101" pitchFamily="66" charset="0"/>
            </a:rPr>
            <a:t>Propósito</a:t>
          </a:r>
          <a:endParaRPr lang="es-ES" sz="5400" b="1" cap="none" spc="0">
            <a:ln/>
            <a:solidFill>
              <a:schemeClr val="tx1">
                <a:lumMod val="75000"/>
                <a:lumOff val="25000"/>
              </a:schemeClr>
            </a:solidFill>
            <a:effectLst>
              <a:outerShdw blurRad="38100" dist="19050" dir="2700000" algn="tl" rotWithShape="0">
                <a:schemeClr val="dk1">
                  <a:lumMod val="50000"/>
                  <a:alpha val="40000"/>
                </a:schemeClr>
              </a:outerShdw>
            </a:effectLst>
            <a:latin typeface="Lucida Handwriting" panose="03010101010101010101" pitchFamily="66" charset="0"/>
          </a:endParaRPr>
        </a:p>
      </xdr:txBody>
    </xdr:sp>
    <xdr:clientData/>
  </xdr:oneCellAnchor>
  <xdr:twoCellAnchor>
    <xdr:from>
      <xdr:col>6</xdr:col>
      <xdr:colOff>346233</xdr:colOff>
      <xdr:row>6</xdr:row>
      <xdr:rowOff>55720</xdr:rowOff>
    </xdr:from>
    <xdr:to>
      <xdr:col>12</xdr:col>
      <xdr:colOff>649128</xdr:colOff>
      <xdr:row>17</xdr:row>
      <xdr:rowOff>15716</xdr:rowOff>
    </xdr:to>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4918233" y="1198720"/>
          <a:ext cx="5648801" cy="2055496"/>
        </a:xfrm>
        <a:prstGeom prst="rect">
          <a:avLst/>
        </a:prstGeom>
        <a:solidFill>
          <a:srgbClr val="FFCC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MX" sz="1600" b="0">
              <a:solidFill>
                <a:schemeClr val="tx1"/>
              </a:solidFill>
              <a:latin typeface="Tw Cen MT" panose="020B0602020104020603" pitchFamily="34" charset="0"/>
              <a:ea typeface="Yu Gothic" panose="020B0400000000000000" pitchFamily="34" charset="-128"/>
            </a:rPr>
            <a:t>El</a:t>
          </a:r>
          <a:r>
            <a:rPr lang="es-MX" sz="1600" b="0" baseline="0">
              <a:solidFill>
                <a:schemeClr val="tx1"/>
              </a:solidFill>
              <a:latin typeface="Tw Cen MT" panose="020B0602020104020603" pitchFamily="34" charset="0"/>
              <a:ea typeface="Yu Gothic" panose="020B0400000000000000" pitchFamily="34" charset="-128"/>
            </a:rPr>
            <a:t> propósito es que se pueda utilizar el simulador como un</a:t>
          </a:r>
          <a:r>
            <a:rPr lang="es-MX" sz="1600" b="0" i="0" u="none" baseline="0">
              <a:solidFill>
                <a:schemeClr val="tx1"/>
              </a:solidFill>
              <a:latin typeface="Tw Cen MT" panose="020B0602020104020603" pitchFamily="34" charset="0"/>
              <a:ea typeface="Yu Gothic" panose="020B0400000000000000" pitchFamily="34" charset="-128"/>
            </a:rPr>
            <a:t> sistema de apoyo didáctico para la planeación financiera. Para esto,</a:t>
          </a:r>
          <a:r>
            <a:rPr lang="es-MX" sz="1600" b="0" baseline="0">
              <a:solidFill>
                <a:schemeClr val="tx1"/>
              </a:solidFill>
              <a:latin typeface="Tw Cen MT" panose="020B0602020104020603" pitchFamily="34" charset="0"/>
              <a:ea typeface="Yu Gothic" panose="020B0400000000000000" pitchFamily="34" charset="-128"/>
            </a:rPr>
            <a:t> es importante definir los conceptos básicos del punto de equilibrio. </a:t>
          </a:r>
        </a:p>
        <a:p>
          <a:pPr algn="l"/>
          <a:endParaRPr lang="es-MX" sz="1600" b="0" baseline="0">
            <a:solidFill>
              <a:schemeClr val="tx1"/>
            </a:solidFill>
            <a:latin typeface="Tw Cen MT" panose="020B0602020104020603" pitchFamily="34" charset="0"/>
            <a:ea typeface="Yu Gothic" panose="020B0400000000000000" pitchFamily="34" charset="-128"/>
          </a:endParaRPr>
        </a:p>
        <a:p>
          <a:pPr algn="l"/>
          <a:r>
            <a:rPr lang="es-MX" sz="1600" b="0" baseline="0">
              <a:solidFill>
                <a:schemeClr val="tx1"/>
              </a:solidFill>
              <a:latin typeface="Tw Cen MT" panose="020B0602020104020603" pitchFamily="34" charset="0"/>
              <a:ea typeface="Yu Gothic" panose="020B0400000000000000" pitchFamily="34" charset="-128"/>
            </a:rPr>
            <a:t>Si se conoce los conceptos básicos sobre punto de equilibrio, se puede ir a la parte de simulador, en donde se manejan los conceptos previos.</a:t>
          </a:r>
          <a:endParaRPr lang="es-MX" sz="1600" b="0">
            <a:solidFill>
              <a:schemeClr val="tx1"/>
            </a:solidFill>
            <a:latin typeface="Tw Cen MT" panose="020B0602020104020603" pitchFamily="34" charset="0"/>
            <a:ea typeface="Yu Gothic" panose="020B0400000000000000" pitchFamily="34" charset="-128"/>
          </a:endParaRPr>
        </a:p>
      </xdr:txBody>
    </xdr:sp>
    <xdr:clientData/>
  </xdr:twoCellAnchor>
  <xdr:twoCellAnchor editAs="oneCell">
    <xdr:from>
      <xdr:col>7</xdr:col>
      <xdr:colOff>0</xdr:colOff>
      <xdr:row>29</xdr:row>
      <xdr:rowOff>0</xdr:rowOff>
    </xdr:from>
    <xdr:to>
      <xdr:col>7</xdr:col>
      <xdr:colOff>304800</xdr:colOff>
      <xdr:row>30</xdr:row>
      <xdr:rowOff>121920</xdr:rowOff>
    </xdr:to>
    <xdr:sp macro="" textlink="">
      <xdr:nvSpPr>
        <xdr:cNvPr id="2053" name="AutoShape 5" descr="Resultado de imagen para punto de equilibrio formula">
          <a:extLst>
            <a:ext uri="{FF2B5EF4-FFF2-40B4-BE49-F238E27FC236}">
              <a16:creationId xmlns:a16="http://schemas.microsoft.com/office/drawing/2014/main" id="{00000000-0008-0000-0200-000005080000}"/>
            </a:ext>
          </a:extLst>
        </xdr:cNvPr>
        <xdr:cNvSpPr>
          <a:spLocks noChangeAspect="1" noChangeArrowheads="1"/>
        </xdr:cNvSpPr>
      </xdr:nvSpPr>
      <xdr:spPr bwMode="auto">
        <a:xfrm>
          <a:off x="5547360" y="3368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29</xdr:row>
      <xdr:rowOff>0</xdr:rowOff>
    </xdr:from>
    <xdr:to>
      <xdr:col>7</xdr:col>
      <xdr:colOff>304800</xdr:colOff>
      <xdr:row>30</xdr:row>
      <xdr:rowOff>121920</xdr:rowOff>
    </xdr:to>
    <xdr:sp macro="" textlink="">
      <xdr:nvSpPr>
        <xdr:cNvPr id="2054" name="AutoShape 6" descr="Resultado de imagen para punto de equilibrio formula">
          <a:extLst>
            <a:ext uri="{FF2B5EF4-FFF2-40B4-BE49-F238E27FC236}">
              <a16:creationId xmlns:a16="http://schemas.microsoft.com/office/drawing/2014/main" id="{00000000-0008-0000-0200-000006080000}"/>
            </a:ext>
          </a:extLst>
        </xdr:cNvPr>
        <xdr:cNvSpPr>
          <a:spLocks noChangeAspect="1" noChangeArrowheads="1"/>
        </xdr:cNvSpPr>
      </xdr:nvSpPr>
      <xdr:spPr bwMode="auto">
        <a:xfrm>
          <a:off x="5547360" y="3368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29</xdr:row>
      <xdr:rowOff>0</xdr:rowOff>
    </xdr:from>
    <xdr:to>
      <xdr:col>7</xdr:col>
      <xdr:colOff>304800</xdr:colOff>
      <xdr:row>30</xdr:row>
      <xdr:rowOff>121920</xdr:rowOff>
    </xdr:to>
    <xdr:sp macro="" textlink="">
      <xdr:nvSpPr>
        <xdr:cNvPr id="2055" name="AutoShape 7" descr="Resultado de imagen para punto de equilibrio formula">
          <a:extLst>
            <a:ext uri="{FF2B5EF4-FFF2-40B4-BE49-F238E27FC236}">
              <a16:creationId xmlns:a16="http://schemas.microsoft.com/office/drawing/2014/main" id="{00000000-0008-0000-0200-000007080000}"/>
            </a:ext>
          </a:extLst>
        </xdr:cNvPr>
        <xdr:cNvSpPr>
          <a:spLocks noChangeAspect="1" noChangeArrowheads="1"/>
        </xdr:cNvSpPr>
      </xdr:nvSpPr>
      <xdr:spPr bwMode="auto">
        <a:xfrm>
          <a:off x="5547360" y="3368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29</xdr:row>
      <xdr:rowOff>0</xdr:rowOff>
    </xdr:from>
    <xdr:to>
      <xdr:col>7</xdr:col>
      <xdr:colOff>304800</xdr:colOff>
      <xdr:row>30</xdr:row>
      <xdr:rowOff>121920</xdr:rowOff>
    </xdr:to>
    <xdr:sp macro="" textlink="">
      <xdr:nvSpPr>
        <xdr:cNvPr id="2056" name="AutoShape 8" descr="Resultado de imagen para punto de equilibrio formula">
          <a:extLst>
            <a:ext uri="{FF2B5EF4-FFF2-40B4-BE49-F238E27FC236}">
              <a16:creationId xmlns:a16="http://schemas.microsoft.com/office/drawing/2014/main" id="{00000000-0008-0000-0200-000008080000}"/>
            </a:ext>
          </a:extLst>
        </xdr:cNvPr>
        <xdr:cNvSpPr>
          <a:spLocks noChangeAspect="1" noChangeArrowheads="1"/>
        </xdr:cNvSpPr>
      </xdr:nvSpPr>
      <xdr:spPr bwMode="auto">
        <a:xfrm>
          <a:off x="5547360" y="3368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20</xdr:col>
      <xdr:colOff>474202</xdr:colOff>
      <xdr:row>1</xdr:row>
      <xdr:rowOff>91255</xdr:rowOff>
    </xdr:from>
    <xdr:ext cx="5223802" cy="937629"/>
    <xdr:sp macro="" textlink="">
      <xdr:nvSpPr>
        <xdr:cNvPr id="13" name="Rectángulo 12">
          <a:extLst>
            <a:ext uri="{FF2B5EF4-FFF2-40B4-BE49-F238E27FC236}">
              <a16:creationId xmlns:a16="http://schemas.microsoft.com/office/drawing/2014/main" id="{00000000-0008-0000-0200-00000D000000}"/>
            </a:ext>
          </a:extLst>
        </xdr:cNvPr>
        <xdr:cNvSpPr/>
      </xdr:nvSpPr>
      <xdr:spPr>
        <a:xfrm>
          <a:off x="16323802" y="8869495"/>
          <a:ext cx="5223802" cy="937629"/>
        </a:xfrm>
        <a:prstGeom prst="rect">
          <a:avLst/>
        </a:prstGeom>
        <a:noFill/>
      </xdr:spPr>
      <xdr:txBody>
        <a:bodyPr wrap="none" lIns="91440" tIns="45720" rIns="91440" bIns="45720">
          <a:spAutoFit/>
        </a:bodyPr>
        <a:lstStyle/>
        <a:p>
          <a:pPr algn="ctr"/>
          <a:r>
            <a:rPr lang="es-ES" sz="54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MENÚ PRINCIPAL</a:t>
          </a:r>
        </a:p>
      </xdr:txBody>
    </xdr:sp>
    <xdr:clientData/>
  </xdr:oneCellAnchor>
  <xdr:twoCellAnchor>
    <xdr:from>
      <xdr:col>22</xdr:col>
      <xdr:colOff>198120</xdr:colOff>
      <xdr:row>9</xdr:row>
      <xdr:rowOff>83820</xdr:rowOff>
    </xdr:from>
    <xdr:to>
      <xdr:col>25</xdr:col>
      <xdr:colOff>99060</xdr:colOff>
      <xdr:row>11</xdr:row>
      <xdr:rowOff>121920</xdr:rowOff>
    </xdr:to>
    <xdr:sp macro="" textlink="">
      <xdr:nvSpPr>
        <xdr:cNvPr id="44" name="Terminador 43">
          <a:hlinkClick xmlns:r="http://schemas.openxmlformats.org/officeDocument/2006/relationships" r:id="rId2"/>
          <a:extLst>
            <a:ext uri="{FF2B5EF4-FFF2-40B4-BE49-F238E27FC236}">
              <a16:creationId xmlns:a16="http://schemas.microsoft.com/office/drawing/2014/main" id="{00000000-0008-0000-0200-00002C000000}"/>
            </a:ext>
          </a:extLst>
        </xdr:cNvPr>
        <xdr:cNvSpPr/>
      </xdr:nvSpPr>
      <xdr:spPr>
        <a:xfrm>
          <a:off x="17632680" y="10325100"/>
          <a:ext cx="2278380" cy="403860"/>
        </a:xfrm>
        <a:prstGeom prst="flowChartTerminator">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s-MX" sz="1100"/>
        </a:p>
      </xdr:txBody>
    </xdr:sp>
    <xdr:clientData/>
  </xdr:twoCellAnchor>
  <xdr:twoCellAnchor>
    <xdr:from>
      <xdr:col>22</xdr:col>
      <xdr:colOff>662940</xdr:colOff>
      <xdr:row>9</xdr:row>
      <xdr:rowOff>106680</xdr:rowOff>
    </xdr:from>
    <xdr:to>
      <xdr:col>25</xdr:col>
      <xdr:colOff>213360</xdr:colOff>
      <xdr:row>11</xdr:row>
      <xdr:rowOff>38100</xdr:rowOff>
    </xdr:to>
    <xdr:sp macro="" textlink="">
      <xdr:nvSpPr>
        <xdr:cNvPr id="45" name="CuadroTexto 44">
          <a:hlinkClick xmlns:r="http://schemas.openxmlformats.org/officeDocument/2006/relationships" r:id="rId2"/>
          <a:extLst>
            <a:ext uri="{FF2B5EF4-FFF2-40B4-BE49-F238E27FC236}">
              <a16:creationId xmlns:a16="http://schemas.microsoft.com/office/drawing/2014/main" id="{00000000-0008-0000-0200-00002D000000}"/>
            </a:ext>
          </a:extLst>
        </xdr:cNvPr>
        <xdr:cNvSpPr txBox="1"/>
      </xdr:nvSpPr>
      <xdr:spPr>
        <a:xfrm>
          <a:off x="18097500" y="10347960"/>
          <a:ext cx="19278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b="1">
              <a:solidFill>
                <a:schemeClr val="bg1"/>
              </a:solidFill>
              <a:latin typeface="Yu Gothic" panose="020B0400000000000000" pitchFamily="34" charset="-128"/>
              <a:ea typeface="Yu Gothic" panose="020B0400000000000000" pitchFamily="34" charset="-128"/>
            </a:rPr>
            <a:t>Menú</a:t>
          </a:r>
          <a:r>
            <a:rPr lang="es-MX" sz="1200" b="1" baseline="0">
              <a:solidFill>
                <a:schemeClr val="bg1"/>
              </a:solidFill>
              <a:latin typeface="Yu Gothic" panose="020B0400000000000000" pitchFamily="34" charset="-128"/>
              <a:ea typeface="Yu Gothic" panose="020B0400000000000000" pitchFamily="34" charset="-128"/>
            </a:rPr>
            <a:t> simulador</a:t>
          </a:r>
          <a:endParaRPr lang="es-MX" sz="1200" b="1">
            <a:solidFill>
              <a:schemeClr val="bg1"/>
            </a:solidFill>
            <a:latin typeface="Yu Gothic" panose="020B0400000000000000" pitchFamily="34" charset="-128"/>
            <a:ea typeface="Yu Gothic" panose="020B0400000000000000" pitchFamily="34" charset="-128"/>
          </a:endParaRPr>
        </a:p>
      </xdr:txBody>
    </xdr:sp>
    <xdr:clientData/>
  </xdr:twoCellAnchor>
  <xdr:twoCellAnchor>
    <xdr:from>
      <xdr:col>22</xdr:col>
      <xdr:colOff>167640</xdr:colOff>
      <xdr:row>6</xdr:row>
      <xdr:rowOff>45720</xdr:rowOff>
    </xdr:from>
    <xdr:to>
      <xdr:col>25</xdr:col>
      <xdr:colOff>68580</xdr:colOff>
      <xdr:row>8</xdr:row>
      <xdr:rowOff>83820</xdr:rowOff>
    </xdr:to>
    <xdr:sp macro="" textlink="">
      <xdr:nvSpPr>
        <xdr:cNvPr id="46" name="Terminador 45">
          <a:hlinkClick xmlns:r="http://schemas.openxmlformats.org/officeDocument/2006/relationships" r:id="rId3"/>
          <a:extLst>
            <a:ext uri="{FF2B5EF4-FFF2-40B4-BE49-F238E27FC236}">
              <a16:creationId xmlns:a16="http://schemas.microsoft.com/office/drawing/2014/main" id="{00000000-0008-0000-0200-00002E000000}"/>
            </a:ext>
          </a:extLst>
        </xdr:cNvPr>
        <xdr:cNvSpPr/>
      </xdr:nvSpPr>
      <xdr:spPr>
        <a:xfrm>
          <a:off x="17602200" y="9738360"/>
          <a:ext cx="2278380" cy="403860"/>
        </a:xfrm>
        <a:prstGeom prst="flowChartTerminator">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s-MX" sz="1100"/>
        </a:p>
      </xdr:txBody>
    </xdr:sp>
    <xdr:clientData/>
  </xdr:twoCellAnchor>
  <xdr:oneCellAnchor>
    <xdr:from>
      <xdr:col>23</xdr:col>
      <xdr:colOff>106680</xdr:colOff>
      <xdr:row>6</xdr:row>
      <xdr:rowOff>60960</xdr:rowOff>
    </xdr:from>
    <xdr:ext cx="774956" cy="349776"/>
    <xdr:sp macro="" textlink="">
      <xdr:nvSpPr>
        <xdr:cNvPr id="14" name="CuadroTexto 13">
          <a:hlinkClick xmlns:r="http://schemas.openxmlformats.org/officeDocument/2006/relationships" r:id="rId3"/>
          <a:extLst>
            <a:ext uri="{FF2B5EF4-FFF2-40B4-BE49-F238E27FC236}">
              <a16:creationId xmlns:a16="http://schemas.microsoft.com/office/drawing/2014/main" id="{00000000-0008-0000-0200-00000E000000}"/>
            </a:ext>
          </a:extLst>
        </xdr:cNvPr>
        <xdr:cNvSpPr txBox="1"/>
      </xdr:nvSpPr>
      <xdr:spPr>
        <a:xfrm>
          <a:off x="18333720" y="9753600"/>
          <a:ext cx="774956"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200" b="1">
              <a:solidFill>
                <a:schemeClr val="bg1"/>
              </a:solidFill>
              <a:latin typeface="Yu Gothic" panose="020B0400000000000000" pitchFamily="34" charset="-128"/>
              <a:ea typeface="Yu Gothic" panose="020B0400000000000000" pitchFamily="34" charset="-128"/>
            </a:rPr>
            <a:t>Portada</a:t>
          </a:r>
          <a:endParaRPr lang="es-MX" sz="1100" b="1">
            <a:solidFill>
              <a:schemeClr val="bg1"/>
            </a:solidFill>
            <a:latin typeface="Yu Gothic" panose="020B0400000000000000" pitchFamily="34" charset="-128"/>
            <a:ea typeface="Yu Gothic" panose="020B0400000000000000" pitchFamily="34" charset="-128"/>
          </a:endParaRPr>
        </a:p>
      </xdr:txBody>
    </xdr:sp>
    <xdr:clientData/>
  </xdr:oneCellAnchor>
  <xdr:twoCellAnchor>
    <xdr:from>
      <xdr:col>22</xdr:col>
      <xdr:colOff>190500</xdr:colOff>
      <xdr:row>13</xdr:row>
      <xdr:rowOff>15240</xdr:rowOff>
    </xdr:from>
    <xdr:to>
      <xdr:col>25</xdr:col>
      <xdr:colOff>91440</xdr:colOff>
      <xdr:row>15</xdr:row>
      <xdr:rowOff>53340</xdr:rowOff>
    </xdr:to>
    <xdr:sp macro="" textlink="">
      <xdr:nvSpPr>
        <xdr:cNvPr id="47" name="Terminador 46">
          <a:hlinkClick xmlns:r="http://schemas.openxmlformats.org/officeDocument/2006/relationships" r:id="rId4"/>
          <a:extLst>
            <a:ext uri="{FF2B5EF4-FFF2-40B4-BE49-F238E27FC236}">
              <a16:creationId xmlns:a16="http://schemas.microsoft.com/office/drawing/2014/main" id="{00000000-0008-0000-0200-00002F000000}"/>
            </a:ext>
          </a:extLst>
        </xdr:cNvPr>
        <xdr:cNvSpPr/>
      </xdr:nvSpPr>
      <xdr:spPr>
        <a:xfrm>
          <a:off x="17625060" y="10988040"/>
          <a:ext cx="2278380" cy="403860"/>
        </a:xfrm>
        <a:prstGeom prst="flowChartTerminator">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Conceptos</a:t>
          </a:r>
          <a:endParaRPr lang="es-MX" sz="1100" b="1">
            <a:latin typeface="Yu Gothic" panose="020B0400000000000000" pitchFamily="34" charset="-128"/>
            <a:ea typeface="Yu Gothic" panose="020B0400000000000000" pitchFamily="34" charset="-128"/>
          </a:endParaRPr>
        </a:p>
      </xdr:txBody>
    </xdr:sp>
    <xdr:clientData/>
  </xdr:twoCellAnchor>
  <xdr:twoCellAnchor>
    <xdr:from>
      <xdr:col>9</xdr:col>
      <xdr:colOff>784860</xdr:colOff>
      <xdr:row>20</xdr:row>
      <xdr:rowOff>190500</xdr:rowOff>
    </xdr:from>
    <xdr:to>
      <xdr:col>11</xdr:col>
      <xdr:colOff>762000</xdr:colOff>
      <xdr:row>23</xdr:row>
      <xdr:rowOff>7620</xdr:rowOff>
    </xdr:to>
    <xdr:sp macro="" textlink="">
      <xdr:nvSpPr>
        <xdr:cNvPr id="48" name="Terminador 47">
          <a:hlinkClick xmlns:r="http://schemas.openxmlformats.org/officeDocument/2006/relationships" r:id="rId5"/>
          <a:extLst>
            <a:ext uri="{FF2B5EF4-FFF2-40B4-BE49-F238E27FC236}">
              <a16:creationId xmlns:a16="http://schemas.microsoft.com/office/drawing/2014/main" id="{00000000-0008-0000-0200-000030000000}"/>
            </a:ext>
          </a:extLst>
        </xdr:cNvPr>
        <xdr:cNvSpPr/>
      </xdr:nvSpPr>
      <xdr:spPr>
        <a:xfrm>
          <a:off x="7917180" y="12443460"/>
          <a:ext cx="1562100" cy="40386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SIMULADOR</a:t>
          </a:r>
        </a:p>
      </xdr:txBody>
    </xdr:sp>
    <xdr:clientData/>
  </xdr:twoCellAnchor>
  <xdr:twoCellAnchor>
    <xdr:from>
      <xdr:col>7</xdr:col>
      <xdr:colOff>345281</xdr:colOff>
      <xdr:row>20</xdr:row>
      <xdr:rowOff>190501</xdr:rowOff>
    </xdr:from>
    <xdr:to>
      <xdr:col>9</xdr:col>
      <xdr:colOff>341471</xdr:colOff>
      <xdr:row>23</xdr:row>
      <xdr:rowOff>7621</xdr:rowOff>
    </xdr:to>
    <xdr:sp macro="" textlink="">
      <xdr:nvSpPr>
        <xdr:cNvPr id="60" name="Terminador 59">
          <a:hlinkClick xmlns:r="http://schemas.openxmlformats.org/officeDocument/2006/relationships" r:id="rId6"/>
          <a:extLst>
            <a:ext uri="{FF2B5EF4-FFF2-40B4-BE49-F238E27FC236}">
              <a16:creationId xmlns:a16="http://schemas.microsoft.com/office/drawing/2014/main" id="{00000000-0008-0000-0200-00003C000000}"/>
            </a:ext>
          </a:extLst>
        </xdr:cNvPr>
        <xdr:cNvSpPr/>
      </xdr:nvSpPr>
      <xdr:spPr>
        <a:xfrm>
          <a:off x="6453187" y="4000501"/>
          <a:ext cx="1520190" cy="424339"/>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DATOS</a:t>
          </a:r>
        </a:p>
      </xdr:txBody>
    </xdr:sp>
    <xdr:clientData/>
  </xdr:twoCellAnchor>
  <xdr:twoCellAnchor>
    <xdr:from>
      <xdr:col>5</xdr:col>
      <xdr:colOff>759618</xdr:colOff>
      <xdr:row>20</xdr:row>
      <xdr:rowOff>176212</xdr:rowOff>
    </xdr:from>
    <xdr:to>
      <xdr:col>7</xdr:col>
      <xdr:colOff>47625</xdr:colOff>
      <xdr:row>22</xdr:row>
      <xdr:rowOff>183832</xdr:rowOff>
    </xdr:to>
    <xdr:sp macro="" textlink="">
      <xdr:nvSpPr>
        <xdr:cNvPr id="61" name="Terminador 60">
          <a:hlinkClick xmlns:r="http://schemas.openxmlformats.org/officeDocument/2006/relationships" r:id="rId7"/>
          <a:extLst>
            <a:ext uri="{FF2B5EF4-FFF2-40B4-BE49-F238E27FC236}">
              <a16:creationId xmlns:a16="http://schemas.microsoft.com/office/drawing/2014/main" id="{00000000-0008-0000-0200-00003D000000}"/>
            </a:ext>
          </a:extLst>
        </xdr:cNvPr>
        <xdr:cNvSpPr/>
      </xdr:nvSpPr>
      <xdr:spPr>
        <a:xfrm>
          <a:off x="4569618" y="3986212"/>
          <a:ext cx="1585913" cy="424339"/>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FUNDAMENTOS</a:t>
          </a:r>
        </a:p>
      </xdr:txBody>
    </xdr:sp>
    <xdr:clientData/>
  </xdr:twoCellAnchor>
  <xdr:twoCellAnchor>
    <xdr:from>
      <xdr:col>12</xdr:col>
      <xdr:colOff>366712</xdr:colOff>
      <xdr:row>20</xdr:row>
      <xdr:rowOff>188120</xdr:rowOff>
    </xdr:from>
    <xdr:to>
      <xdr:col>14</xdr:col>
      <xdr:colOff>362902</xdr:colOff>
      <xdr:row>23</xdr:row>
      <xdr:rowOff>5240</xdr:rowOff>
    </xdr:to>
    <xdr:sp macro="" textlink="">
      <xdr:nvSpPr>
        <xdr:cNvPr id="62" name="Terminador 61">
          <a:hlinkClick xmlns:r="http://schemas.openxmlformats.org/officeDocument/2006/relationships" r:id="rId8"/>
          <a:extLst>
            <a:ext uri="{FF2B5EF4-FFF2-40B4-BE49-F238E27FC236}">
              <a16:creationId xmlns:a16="http://schemas.microsoft.com/office/drawing/2014/main" id="{00000000-0008-0000-0200-00003E000000}"/>
            </a:ext>
          </a:extLst>
        </xdr:cNvPr>
        <xdr:cNvSpPr/>
      </xdr:nvSpPr>
      <xdr:spPr>
        <a:xfrm>
          <a:off x="10284618" y="3998120"/>
          <a:ext cx="1520190" cy="424339"/>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RESULTADO</a:t>
          </a:r>
        </a:p>
      </xdr:txBody>
    </xdr:sp>
    <xdr:clientData/>
  </xdr:twoCellAnchor>
  <xdr:twoCellAnchor>
    <xdr:from>
      <xdr:col>3</xdr:col>
      <xdr:colOff>388143</xdr:colOff>
      <xdr:row>20</xdr:row>
      <xdr:rowOff>197645</xdr:rowOff>
    </xdr:from>
    <xdr:to>
      <xdr:col>5</xdr:col>
      <xdr:colOff>384333</xdr:colOff>
      <xdr:row>23</xdr:row>
      <xdr:rowOff>14765</xdr:rowOff>
    </xdr:to>
    <xdr:sp macro="" textlink="">
      <xdr:nvSpPr>
        <xdr:cNvPr id="63" name="Terminador 62">
          <a:hlinkClick xmlns:r="http://schemas.openxmlformats.org/officeDocument/2006/relationships" r:id="rId3"/>
          <a:extLst>
            <a:ext uri="{FF2B5EF4-FFF2-40B4-BE49-F238E27FC236}">
              <a16:creationId xmlns:a16="http://schemas.microsoft.com/office/drawing/2014/main" id="{00000000-0008-0000-0200-00003F000000}"/>
            </a:ext>
          </a:extLst>
        </xdr:cNvPr>
        <xdr:cNvSpPr/>
      </xdr:nvSpPr>
      <xdr:spPr>
        <a:xfrm>
          <a:off x="2674143" y="4007645"/>
          <a:ext cx="1520190" cy="424339"/>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PORTADA</a:t>
          </a:r>
        </a:p>
        <a:p>
          <a:pPr algn="ctr"/>
          <a:endParaRPr lang="es-MX" sz="1200" b="1">
            <a:latin typeface="Yu Gothic" panose="020B0400000000000000" pitchFamily="34" charset="-128"/>
            <a:ea typeface="Yu Gothic" panose="020B0400000000000000" pitchFamily="34"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1272540</xdr:colOff>
      <xdr:row>5</xdr:row>
      <xdr:rowOff>144781</xdr:rowOff>
    </xdr:from>
    <xdr:to>
      <xdr:col>10</xdr:col>
      <xdr:colOff>662940</xdr:colOff>
      <xdr:row>10</xdr:row>
      <xdr:rowOff>4355</xdr:rowOff>
    </xdr:to>
    <xdr:sp macro="" textlink="">
      <xdr:nvSpPr>
        <xdr:cNvPr id="5" name="CuadroTexto 4">
          <a:extLst>
            <a:ext uri="{FF2B5EF4-FFF2-40B4-BE49-F238E27FC236}">
              <a16:creationId xmlns:a16="http://schemas.microsoft.com/office/drawing/2014/main" id="{00000000-0008-0000-0300-000005000000}"/>
            </a:ext>
          </a:extLst>
        </xdr:cNvPr>
        <xdr:cNvSpPr txBox="1"/>
      </xdr:nvSpPr>
      <xdr:spPr>
        <a:xfrm>
          <a:off x="3649980" y="1203961"/>
          <a:ext cx="6911340" cy="819694"/>
        </a:xfrm>
        <a:prstGeom prst="rect">
          <a:avLst/>
        </a:prstGeom>
        <a:blipFill>
          <a:blip xmlns:r="http://schemas.openxmlformats.org/officeDocument/2006/relationships" r:embed="rId1"/>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MX" sz="1800">
              <a:solidFill>
                <a:schemeClr val="tx1">
                  <a:lumMod val="95000"/>
                  <a:lumOff val="5000"/>
                </a:schemeClr>
              </a:solidFill>
              <a:latin typeface="Tw Cen MT" panose="020B0602020104020603" pitchFamily="34" charset="0"/>
            </a:rPr>
            <a:t>A continuación</a:t>
          </a:r>
          <a:r>
            <a:rPr lang="es-MX" sz="1800" baseline="0">
              <a:solidFill>
                <a:schemeClr val="tx1">
                  <a:lumMod val="95000"/>
                  <a:lumOff val="5000"/>
                </a:schemeClr>
              </a:solidFill>
              <a:latin typeface="Tw Cen MT" panose="020B0602020104020603" pitchFamily="34" charset="0"/>
            </a:rPr>
            <a:t> se muestra la información correspondiente a </a:t>
          </a:r>
          <a:r>
            <a:rPr lang="es-MX" sz="1800" b="1" baseline="0">
              <a:solidFill>
                <a:schemeClr val="tx1">
                  <a:lumMod val="95000"/>
                  <a:lumOff val="5000"/>
                </a:schemeClr>
              </a:solidFill>
              <a:latin typeface="Tw Cen MT" panose="020B0602020104020603" pitchFamily="34" charset="0"/>
            </a:rPr>
            <a:t>tres</a:t>
          </a:r>
          <a:r>
            <a:rPr lang="es-MX" sz="1800" baseline="0">
              <a:solidFill>
                <a:schemeClr val="tx1">
                  <a:lumMod val="95000"/>
                  <a:lumOff val="5000"/>
                </a:schemeClr>
              </a:solidFill>
              <a:latin typeface="Tw Cen MT" panose="020B0602020104020603" pitchFamily="34" charset="0"/>
            </a:rPr>
            <a:t> empresas diferentes, las cuales se dedican a vender el mismo producto al mismo precio.</a:t>
          </a:r>
        </a:p>
        <a:p>
          <a:endParaRPr lang="es-MX" sz="1100"/>
        </a:p>
      </xdr:txBody>
    </xdr:sp>
    <xdr:clientData/>
  </xdr:twoCellAnchor>
  <xdr:twoCellAnchor editAs="oneCell">
    <xdr:from>
      <xdr:col>3</xdr:col>
      <xdr:colOff>0</xdr:colOff>
      <xdr:row>25</xdr:row>
      <xdr:rowOff>0</xdr:rowOff>
    </xdr:from>
    <xdr:to>
      <xdr:col>3</xdr:col>
      <xdr:colOff>304800</xdr:colOff>
      <xdr:row>26</xdr:row>
      <xdr:rowOff>6350</xdr:rowOff>
    </xdr:to>
    <xdr:sp macro="" textlink="">
      <xdr:nvSpPr>
        <xdr:cNvPr id="1026" name="AutoShape 2" descr="Resultado de imagen para } equilibrio">
          <a:extLst>
            <a:ext uri="{FF2B5EF4-FFF2-40B4-BE49-F238E27FC236}">
              <a16:creationId xmlns:a16="http://schemas.microsoft.com/office/drawing/2014/main" id="{00000000-0008-0000-0300-000002040000}"/>
            </a:ext>
          </a:extLst>
        </xdr:cNvPr>
        <xdr:cNvSpPr>
          <a:spLocks noChangeAspect="1" noChangeArrowheads="1"/>
        </xdr:cNvSpPr>
      </xdr:nvSpPr>
      <xdr:spPr bwMode="auto">
        <a:xfrm>
          <a:off x="2377440" y="490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xdr:row>
      <xdr:rowOff>0</xdr:rowOff>
    </xdr:from>
    <xdr:to>
      <xdr:col>12</xdr:col>
      <xdr:colOff>304800</xdr:colOff>
      <xdr:row>12</xdr:row>
      <xdr:rowOff>139277</xdr:rowOff>
    </xdr:to>
    <xdr:sp macro="" textlink="">
      <xdr:nvSpPr>
        <xdr:cNvPr id="1027" name="AutoShape 3" descr="Resultado de imagen para } equilibrio">
          <a:extLst>
            <a:ext uri="{FF2B5EF4-FFF2-40B4-BE49-F238E27FC236}">
              <a16:creationId xmlns:a16="http://schemas.microsoft.com/office/drawing/2014/main" id="{00000000-0008-0000-0300-000003040000}"/>
            </a:ext>
          </a:extLst>
        </xdr:cNvPr>
        <xdr:cNvSpPr>
          <a:spLocks noChangeAspect="1" noChangeArrowheads="1"/>
        </xdr:cNvSpPr>
      </xdr:nvSpPr>
      <xdr:spPr bwMode="auto">
        <a:xfrm>
          <a:off x="1130046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xdr:row>
      <xdr:rowOff>0</xdr:rowOff>
    </xdr:from>
    <xdr:to>
      <xdr:col>12</xdr:col>
      <xdr:colOff>304800</xdr:colOff>
      <xdr:row>12</xdr:row>
      <xdr:rowOff>139277</xdr:rowOff>
    </xdr:to>
    <xdr:sp macro="" textlink="">
      <xdr:nvSpPr>
        <xdr:cNvPr id="1028" name="AutoShape 4" descr="Resultado de imagen para } equilibrio">
          <a:extLst>
            <a:ext uri="{FF2B5EF4-FFF2-40B4-BE49-F238E27FC236}">
              <a16:creationId xmlns:a16="http://schemas.microsoft.com/office/drawing/2014/main" id="{00000000-0008-0000-0300-000004040000}"/>
            </a:ext>
          </a:extLst>
        </xdr:cNvPr>
        <xdr:cNvSpPr>
          <a:spLocks noChangeAspect="1" noChangeArrowheads="1"/>
        </xdr:cNvSpPr>
      </xdr:nvSpPr>
      <xdr:spPr bwMode="auto">
        <a:xfrm>
          <a:off x="1130046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6</xdr:col>
      <xdr:colOff>593515</xdr:colOff>
      <xdr:row>41</xdr:row>
      <xdr:rowOff>38304</xdr:rowOff>
    </xdr:from>
    <xdr:to>
      <xdr:col>7</xdr:col>
      <xdr:colOff>571964</xdr:colOff>
      <xdr:row>49</xdr:row>
      <xdr:rowOff>74084</xdr:rowOff>
    </xdr:to>
    <xdr:sp macro="" textlink="">
      <xdr:nvSpPr>
        <xdr:cNvPr id="12" name="Flecha a la derecha con bandas 11">
          <a:hlinkClick xmlns:r="http://schemas.openxmlformats.org/officeDocument/2006/relationships" r:id="rId2"/>
          <a:extLst>
            <a:ext uri="{FF2B5EF4-FFF2-40B4-BE49-F238E27FC236}">
              <a16:creationId xmlns:a16="http://schemas.microsoft.com/office/drawing/2014/main" id="{00000000-0008-0000-0300-00000C000000}"/>
            </a:ext>
          </a:extLst>
        </xdr:cNvPr>
        <xdr:cNvSpPr/>
      </xdr:nvSpPr>
      <xdr:spPr>
        <a:xfrm rot="16200000">
          <a:off x="5631045" y="8556644"/>
          <a:ext cx="1678497" cy="986166"/>
        </a:xfrm>
        <a:prstGeom prst="stripedRightArrow">
          <a:avLst/>
        </a:prstGeom>
        <a:blipFill>
          <a:blip xmlns:r="http://schemas.openxmlformats.org/officeDocument/2006/relationships" r:embed="rId3"/>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INICIO</a:t>
          </a:r>
        </a:p>
      </xdr:txBody>
    </xdr:sp>
    <xdr:clientData/>
  </xdr:twoCellAnchor>
  <xdr:twoCellAnchor>
    <xdr:from>
      <xdr:col>1</xdr:col>
      <xdr:colOff>640080</xdr:colOff>
      <xdr:row>29</xdr:row>
      <xdr:rowOff>152400</xdr:rowOff>
    </xdr:from>
    <xdr:to>
      <xdr:col>6</xdr:col>
      <xdr:colOff>228600</xdr:colOff>
      <xdr:row>42</xdr:row>
      <xdr:rowOff>7620</xdr:rowOff>
    </xdr:to>
    <xdr:sp macro="" textlink="">
      <xdr:nvSpPr>
        <xdr:cNvPr id="39" name="CuadroTexto 38">
          <a:extLst>
            <a:ext uri="{FF2B5EF4-FFF2-40B4-BE49-F238E27FC236}">
              <a16:creationId xmlns:a16="http://schemas.microsoft.com/office/drawing/2014/main" id="{00000000-0008-0000-0300-000027000000}"/>
            </a:ext>
          </a:extLst>
        </xdr:cNvPr>
        <xdr:cNvSpPr txBox="1"/>
      </xdr:nvSpPr>
      <xdr:spPr>
        <a:xfrm>
          <a:off x="1402080" y="3705225"/>
          <a:ext cx="4427220" cy="2055495"/>
        </a:xfrm>
        <a:prstGeom prst="rect">
          <a:avLst/>
        </a:prstGeom>
        <a:blipFill>
          <a:blip xmlns:r="http://schemas.openxmlformats.org/officeDocument/2006/relationships" r:embed="rId4"/>
          <a:tile tx="0" ty="0" sx="100000" sy="100000" flip="none" algn="tl"/>
        </a:blip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ctr"/>
        <a:lstStyle/>
        <a:p>
          <a:pPr algn="ctr"/>
          <a:r>
            <a:rPr lang="es-MX" sz="1400" b="1">
              <a:solidFill>
                <a:sysClr val="windowText" lastClr="000000"/>
              </a:solidFill>
              <a:latin typeface="Yu Gothic" panose="020B0400000000000000" pitchFamily="34" charset="-128"/>
              <a:ea typeface="Yu Gothic" panose="020B0400000000000000" pitchFamily="34" charset="-128"/>
            </a:rPr>
            <a:t>La siguiente información corresponde</a:t>
          </a:r>
          <a:r>
            <a:rPr lang="es-MX" sz="1400" b="1" baseline="0">
              <a:solidFill>
                <a:sysClr val="windowText" lastClr="000000"/>
              </a:solidFill>
              <a:latin typeface="Yu Gothic" panose="020B0400000000000000" pitchFamily="34" charset="-128"/>
              <a:ea typeface="Yu Gothic" panose="020B0400000000000000" pitchFamily="34" charset="-128"/>
            </a:rPr>
            <a:t> a tres empresas diferentes, las cuales venden 3 productos iguales al mismo precio y 2 de ellas venden algunos productos extras.</a:t>
          </a:r>
          <a:endParaRPr lang="es-MX" sz="1400" b="1">
            <a:solidFill>
              <a:sysClr val="windowText" lastClr="000000"/>
            </a:solidFill>
            <a:latin typeface="Yu Gothic" panose="020B0400000000000000" pitchFamily="34" charset="-128"/>
            <a:ea typeface="Yu Gothic" panose="020B0400000000000000" pitchFamily="34" charset="-128"/>
          </a:endParaRPr>
        </a:p>
      </xdr:txBody>
    </xdr:sp>
    <xdr:clientData/>
  </xdr:twoCellAnchor>
  <xdr:twoCellAnchor>
    <xdr:from>
      <xdr:col>0</xdr:col>
      <xdr:colOff>213360</xdr:colOff>
      <xdr:row>10</xdr:row>
      <xdr:rowOff>74084</xdr:rowOff>
    </xdr:from>
    <xdr:to>
      <xdr:col>2</xdr:col>
      <xdr:colOff>455083</xdr:colOff>
      <xdr:row>12</xdr:row>
      <xdr:rowOff>81704</xdr:rowOff>
    </xdr:to>
    <xdr:sp macro="" textlink="">
      <xdr:nvSpPr>
        <xdr:cNvPr id="25" name="Terminador 24">
          <a:hlinkClick xmlns:r="http://schemas.openxmlformats.org/officeDocument/2006/relationships" r:id="rId5"/>
          <a:extLst>
            <a:ext uri="{FF2B5EF4-FFF2-40B4-BE49-F238E27FC236}">
              <a16:creationId xmlns:a16="http://schemas.microsoft.com/office/drawing/2014/main" id="{00000000-0008-0000-0300-000019000000}"/>
            </a:ext>
          </a:extLst>
        </xdr:cNvPr>
        <xdr:cNvSpPr/>
      </xdr:nvSpPr>
      <xdr:spPr>
        <a:xfrm>
          <a:off x="213360" y="1979084"/>
          <a:ext cx="1765723"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SIMULADOR</a:t>
          </a:r>
        </a:p>
      </xdr:txBody>
    </xdr:sp>
    <xdr:clientData/>
  </xdr:twoCellAnchor>
  <xdr:twoCellAnchor>
    <xdr:from>
      <xdr:col>0</xdr:col>
      <xdr:colOff>211667</xdr:colOff>
      <xdr:row>7</xdr:row>
      <xdr:rowOff>95251</xdr:rowOff>
    </xdr:from>
    <xdr:to>
      <xdr:col>2</xdr:col>
      <xdr:colOff>461857</xdr:colOff>
      <xdr:row>9</xdr:row>
      <xdr:rowOff>102871</xdr:rowOff>
    </xdr:to>
    <xdr:sp macro="" textlink="">
      <xdr:nvSpPr>
        <xdr:cNvPr id="28" name="Terminador 27">
          <a:hlinkClick xmlns:r="http://schemas.openxmlformats.org/officeDocument/2006/relationships" r:id="rId6"/>
          <a:extLst>
            <a:ext uri="{FF2B5EF4-FFF2-40B4-BE49-F238E27FC236}">
              <a16:creationId xmlns:a16="http://schemas.microsoft.com/office/drawing/2014/main" id="{00000000-0008-0000-0300-00001C000000}"/>
            </a:ext>
          </a:extLst>
        </xdr:cNvPr>
        <xdr:cNvSpPr/>
      </xdr:nvSpPr>
      <xdr:spPr>
        <a:xfrm>
          <a:off x="211667" y="1428751"/>
          <a:ext cx="1774190"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PROPOSITO</a:t>
          </a:r>
        </a:p>
      </xdr:txBody>
    </xdr:sp>
    <xdr:clientData/>
  </xdr:twoCellAnchor>
  <xdr:twoCellAnchor>
    <xdr:from>
      <xdr:col>0</xdr:col>
      <xdr:colOff>124619</xdr:colOff>
      <xdr:row>4</xdr:row>
      <xdr:rowOff>80962</xdr:rowOff>
    </xdr:from>
    <xdr:to>
      <xdr:col>2</xdr:col>
      <xdr:colOff>497417</xdr:colOff>
      <xdr:row>6</xdr:row>
      <xdr:rowOff>95250</xdr:rowOff>
    </xdr:to>
    <xdr:sp macro="" textlink="">
      <xdr:nvSpPr>
        <xdr:cNvPr id="29" name="Terminador 28">
          <a:hlinkClick xmlns:r="http://schemas.openxmlformats.org/officeDocument/2006/relationships" r:id="rId7"/>
          <a:extLst>
            <a:ext uri="{FF2B5EF4-FFF2-40B4-BE49-F238E27FC236}">
              <a16:creationId xmlns:a16="http://schemas.microsoft.com/office/drawing/2014/main" id="{00000000-0008-0000-0300-00001D000000}"/>
            </a:ext>
          </a:extLst>
        </xdr:cNvPr>
        <xdr:cNvSpPr/>
      </xdr:nvSpPr>
      <xdr:spPr>
        <a:xfrm>
          <a:off x="124619" y="842962"/>
          <a:ext cx="1896798" cy="395288"/>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FUNDAMENTOS</a:t>
          </a:r>
        </a:p>
      </xdr:txBody>
    </xdr:sp>
    <xdr:clientData/>
  </xdr:twoCellAnchor>
  <xdr:twoCellAnchor>
    <xdr:from>
      <xdr:col>0</xdr:col>
      <xdr:colOff>186795</xdr:colOff>
      <xdr:row>13</xdr:row>
      <xdr:rowOff>135203</xdr:rowOff>
    </xdr:from>
    <xdr:to>
      <xdr:col>2</xdr:col>
      <xdr:colOff>447569</xdr:colOff>
      <xdr:row>15</xdr:row>
      <xdr:rowOff>121656</xdr:rowOff>
    </xdr:to>
    <xdr:sp macro="" textlink="">
      <xdr:nvSpPr>
        <xdr:cNvPr id="30" name="Terminador 29">
          <a:hlinkClick xmlns:r="http://schemas.openxmlformats.org/officeDocument/2006/relationships" r:id="rId8"/>
          <a:extLst>
            <a:ext uri="{FF2B5EF4-FFF2-40B4-BE49-F238E27FC236}">
              <a16:creationId xmlns:a16="http://schemas.microsoft.com/office/drawing/2014/main" id="{00000000-0008-0000-0300-00001E000000}"/>
            </a:ext>
          </a:extLst>
        </xdr:cNvPr>
        <xdr:cNvSpPr/>
      </xdr:nvSpPr>
      <xdr:spPr>
        <a:xfrm>
          <a:off x="186795" y="2611703"/>
          <a:ext cx="1784774"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RESULTADO</a:t>
          </a:r>
        </a:p>
      </xdr:txBody>
    </xdr:sp>
    <xdr:clientData/>
  </xdr:twoCellAnchor>
  <xdr:twoCellAnchor>
    <xdr:from>
      <xdr:col>0</xdr:col>
      <xdr:colOff>70644</xdr:colOff>
      <xdr:row>1</xdr:row>
      <xdr:rowOff>39953</xdr:rowOff>
    </xdr:from>
    <xdr:to>
      <xdr:col>2</xdr:col>
      <xdr:colOff>500751</xdr:colOff>
      <xdr:row>3</xdr:row>
      <xdr:rowOff>57098</xdr:rowOff>
    </xdr:to>
    <xdr:sp macro="" textlink="">
      <xdr:nvSpPr>
        <xdr:cNvPr id="35" name="Terminador 34">
          <a:hlinkClick xmlns:r="http://schemas.openxmlformats.org/officeDocument/2006/relationships" r:id="rId9"/>
          <a:extLst>
            <a:ext uri="{FF2B5EF4-FFF2-40B4-BE49-F238E27FC236}">
              <a16:creationId xmlns:a16="http://schemas.microsoft.com/office/drawing/2014/main" id="{00000000-0008-0000-0300-000023000000}"/>
            </a:ext>
          </a:extLst>
        </xdr:cNvPr>
        <xdr:cNvSpPr/>
      </xdr:nvSpPr>
      <xdr:spPr>
        <a:xfrm>
          <a:off x="70644" y="230453"/>
          <a:ext cx="1954107" cy="398145"/>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PORTADA</a:t>
          </a:r>
        </a:p>
        <a:p>
          <a:pPr algn="ctr"/>
          <a:endParaRPr lang="es-MX" sz="1200" b="1">
            <a:latin typeface="Yu Gothic" panose="020B0400000000000000" pitchFamily="34" charset="-128"/>
            <a:ea typeface="Yu Gothic" panose="020B0400000000000000" pitchFamily="34" charset="-128"/>
          </a:endParaRPr>
        </a:p>
      </xdr:txBody>
    </xdr:sp>
    <xdr:clientData/>
  </xdr:twoCellAnchor>
  <xdr:twoCellAnchor>
    <xdr:from>
      <xdr:col>11</xdr:col>
      <xdr:colOff>303696</xdr:colOff>
      <xdr:row>7</xdr:row>
      <xdr:rowOff>104917</xdr:rowOff>
    </xdr:from>
    <xdr:to>
      <xdr:col>13</xdr:col>
      <xdr:colOff>837460</xdr:colOff>
      <xdr:row>17</xdr:row>
      <xdr:rowOff>171064</xdr:rowOff>
    </xdr:to>
    <xdr:sp macro="" textlink="">
      <xdr:nvSpPr>
        <xdr:cNvPr id="36" name="Flecha derecha 35">
          <a:hlinkClick xmlns:r="http://schemas.openxmlformats.org/officeDocument/2006/relationships" r:id="rId10"/>
          <a:extLst>
            <a:ext uri="{FF2B5EF4-FFF2-40B4-BE49-F238E27FC236}">
              <a16:creationId xmlns:a16="http://schemas.microsoft.com/office/drawing/2014/main" id="{00000000-0008-0000-0300-000024000000}"/>
            </a:ext>
          </a:extLst>
        </xdr:cNvPr>
        <xdr:cNvSpPr/>
      </xdr:nvSpPr>
      <xdr:spPr>
        <a:xfrm rot="5400000">
          <a:off x="11532667" y="1327468"/>
          <a:ext cx="2040169" cy="2300720"/>
        </a:xfrm>
        <a:prstGeom prst="rightArrow">
          <a:avLst>
            <a:gd name="adj1" fmla="val 50000"/>
            <a:gd name="adj2" fmla="val 50000"/>
          </a:avLst>
        </a:prstGeom>
        <a:blipFill>
          <a:blip xmlns:r="http://schemas.openxmlformats.org/officeDocument/2006/relationships" r:embed="rId3"/>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11</xdr:col>
      <xdr:colOff>869674</xdr:colOff>
      <xdr:row>9</xdr:row>
      <xdr:rowOff>54240</xdr:rowOff>
    </xdr:from>
    <xdr:to>
      <xdr:col>13</xdr:col>
      <xdr:colOff>276087</xdr:colOff>
      <xdr:row>13</xdr:row>
      <xdr:rowOff>110435</xdr:rowOff>
    </xdr:to>
    <xdr:sp macro="" textlink="">
      <xdr:nvSpPr>
        <xdr:cNvPr id="37" name="CuadroTexto 36">
          <a:hlinkClick xmlns:r="http://schemas.openxmlformats.org/officeDocument/2006/relationships" r:id="rId10"/>
          <a:extLst>
            <a:ext uri="{FF2B5EF4-FFF2-40B4-BE49-F238E27FC236}">
              <a16:creationId xmlns:a16="http://schemas.microsoft.com/office/drawing/2014/main" id="{00000000-0008-0000-0300-000025000000}"/>
            </a:ext>
          </a:extLst>
        </xdr:cNvPr>
        <xdr:cNvSpPr txBox="1"/>
      </xdr:nvSpPr>
      <xdr:spPr>
        <a:xfrm>
          <a:off x="11968370" y="1793588"/>
          <a:ext cx="1173369" cy="829238"/>
        </a:xfrm>
        <a:prstGeom prst="rect">
          <a:avLst/>
        </a:prstGeom>
        <a:blipFill>
          <a:blip xmlns:r="http://schemas.openxmlformats.org/officeDocument/2006/relationships" r:embed="rId3"/>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VENDEN VARIOS</a:t>
          </a:r>
          <a:r>
            <a:rPr lang="es-MX" sz="1400" b="1" cap="none" spc="0" baseline="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 PRODUCTOS</a:t>
          </a:r>
        </a:p>
        <a:p>
          <a:pPr algn="ctr"/>
          <a:endParaRPr lang="es-MX" sz="1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endParaRPr>
        </a:p>
      </xdr:txBody>
    </xdr:sp>
    <xdr:clientData/>
  </xdr:twoCellAnchor>
  <xdr:twoCellAnchor>
    <xdr:from>
      <xdr:col>5</xdr:col>
      <xdr:colOff>1</xdr:colOff>
      <xdr:row>2</xdr:row>
      <xdr:rowOff>0</xdr:rowOff>
    </xdr:from>
    <xdr:to>
      <xdr:col>9</xdr:col>
      <xdr:colOff>317500</xdr:colOff>
      <xdr:row>4</xdr:row>
      <xdr:rowOff>105833</xdr:rowOff>
    </xdr:to>
    <xdr:sp macro="" textlink="">
      <xdr:nvSpPr>
        <xdr:cNvPr id="42" name="CuadroTexto 41">
          <a:extLst>
            <a:ext uri="{FF2B5EF4-FFF2-40B4-BE49-F238E27FC236}">
              <a16:creationId xmlns:a16="http://schemas.microsoft.com/office/drawing/2014/main" id="{00000000-0008-0000-0300-00002A000000}"/>
            </a:ext>
          </a:extLst>
        </xdr:cNvPr>
        <xdr:cNvSpPr txBox="1"/>
      </xdr:nvSpPr>
      <xdr:spPr>
        <a:xfrm>
          <a:off x="4423834" y="381000"/>
          <a:ext cx="4085166" cy="486833"/>
        </a:xfrm>
        <a:prstGeom prst="rect">
          <a:avLst/>
        </a:prstGeom>
        <a:blipFill>
          <a:blip xmlns:r="http://schemas.openxmlformats.org/officeDocument/2006/relationships" r:embed="rId11"/>
          <a:tile tx="0" ty="0" sx="100000" sy="100000" flip="none" algn="tl"/>
        </a:blip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ctr"/>
        <a:lstStyle/>
        <a:p>
          <a:pPr algn="ctr"/>
          <a:r>
            <a:rPr lang="es-MX" sz="1800" b="1">
              <a:solidFill>
                <a:sysClr val="windowText" lastClr="000000"/>
              </a:solidFill>
              <a:latin typeface="Tw Cen MT" panose="020B0602020104020603" pitchFamily="34" charset="0"/>
              <a:ea typeface="Yu Gothic" panose="020B0400000000000000" pitchFamily="34" charset="-128"/>
            </a:rPr>
            <a:t>VENDEN UN SOLO PRODUCTO</a:t>
          </a:r>
        </a:p>
      </xdr:txBody>
    </xdr:sp>
    <xdr:clientData/>
  </xdr:twoCellAnchor>
  <xdr:twoCellAnchor>
    <xdr:from>
      <xdr:col>1</xdr:col>
      <xdr:colOff>719667</xdr:colOff>
      <xdr:row>26</xdr:row>
      <xdr:rowOff>0</xdr:rowOff>
    </xdr:from>
    <xdr:to>
      <xdr:col>6</xdr:col>
      <xdr:colOff>179916</xdr:colOff>
      <xdr:row>28</xdr:row>
      <xdr:rowOff>105833</xdr:rowOff>
    </xdr:to>
    <xdr:sp macro="" textlink="">
      <xdr:nvSpPr>
        <xdr:cNvPr id="43" name="CuadroTexto 42">
          <a:extLst>
            <a:ext uri="{FF2B5EF4-FFF2-40B4-BE49-F238E27FC236}">
              <a16:creationId xmlns:a16="http://schemas.microsoft.com/office/drawing/2014/main" id="{00000000-0008-0000-0300-00002B000000}"/>
            </a:ext>
          </a:extLst>
        </xdr:cNvPr>
        <xdr:cNvSpPr txBox="1"/>
      </xdr:nvSpPr>
      <xdr:spPr>
        <a:xfrm>
          <a:off x="1481667" y="5143500"/>
          <a:ext cx="4085166" cy="486833"/>
        </a:xfrm>
        <a:prstGeom prst="rect">
          <a:avLst/>
        </a:prstGeom>
        <a:blipFill>
          <a:blip xmlns:r="http://schemas.openxmlformats.org/officeDocument/2006/relationships" r:embed="rId4"/>
          <a:tile tx="0" ty="0" sx="100000" sy="100000" flip="none" algn="tl"/>
        </a:blip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ctr"/>
        <a:lstStyle/>
        <a:p>
          <a:pPr algn="ctr"/>
          <a:r>
            <a:rPr lang="es-MX" sz="1400" b="1">
              <a:solidFill>
                <a:sysClr val="windowText" lastClr="000000"/>
              </a:solidFill>
              <a:latin typeface="Yu Gothic" panose="020B0400000000000000" pitchFamily="34" charset="-128"/>
              <a:ea typeface="Yu Gothic" panose="020B0400000000000000" pitchFamily="34" charset="-128"/>
            </a:rPr>
            <a:t>VENDEN VARIOS PRODUCTOS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142876</xdr:colOff>
      <xdr:row>2</xdr:row>
      <xdr:rowOff>138113</xdr:rowOff>
    </xdr:from>
    <xdr:ext cx="13537406" cy="884105"/>
    <xdr:sp macro="" textlink="">
      <xdr:nvSpPr>
        <xdr:cNvPr id="2" name="Rectángulo 1">
          <a:extLst>
            <a:ext uri="{FF2B5EF4-FFF2-40B4-BE49-F238E27FC236}">
              <a16:creationId xmlns:a16="http://schemas.microsoft.com/office/drawing/2014/main" id="{00000000-0008-0000-0400-000002000000}"/>
            </a:ext>
          </a:extLst>
        </xdr:cNvPr>
        <xdr:cNvSpPr/>
      </xdr:nvSpPr>
      <xdr:spPr>
        <a:xfrm>
          <a:off x="904876" y="519113"/>
          <a:ext cx="13537406" cy="884105"/>
        </a:xfrm>
        <a:prstGeom prst="rect">
          <a:avLst/>
        </a:prstGeom>
        <a:blipFill>
          <a:blip xmlns:r="http://schemas.openxmlformats.org/officeDocument/2006/relationships" r:embed="rId1"/>
          <a:tile tx="0" ty="0" sx="100000" sy="100000" flip="none" algn="tl"/>
        </a:blipFill>
        <a:ln>
          <a:noFill/>
        </a:ln>
      </xdr:spPr>
      <xdr:style>
        <a:lnRef idx="2">
          <a:schemeClr val="accent3"/>
        </a:lnRef>
        <a:fillRef idx="1">
          <a:schemeClr val="lt1"/>
        </a:fillRef>
        <a:effectRef idx="0">
          <a:schemeClr val="accent3"/>
        </a:effectRef>
        <a:fontRef idx="minor">
          <a:schemeClr val="dk1"/>
        </a:fontRef>
      </xdr:style>
      <xdr:txBody>
        <a:bodyPr wrap="none" lIns="91440" tIns="45720" rIns="91440" bIns="45720">
          <a:noAutofit/>
        </a:bodyPr>
        <a:lstStyle/>
        <a:p>
          <a:pPr algn="ctr"/>
          <a:r>
            <a:rPr lang="es-ES" sz="5400" b="0" cap="none" spc="0">
              <a:ln w="0"/>
              <a:solidFill>
                <a:schemeClr val="tx1"/>
              </a:solidFill>
              <a:effectLst>
                <a:outerShdw blurRad="38100" dist="19050" dir="2700000" algn="tl" rotWithShape="0">
                  <a:schemeClr val="dk1">
                    <a:alpha val="40000"/>
                  </a:schemeClr>
                </a:outerShdw>
              </a:effectLst>
              <a:latin typeface="Lucida Handwriting" panose="03010101010101010101" pitchFamily="66" charset="0"/>
            </a:rPr>
            <a:t>Simulador</a:t>
          </a:r>
          <a:r>
            <a:rPr lang="es-ES" sz="5400" b="0" cap="none" spc="0" baseline="0">
              <a:ln w="0"/>
              <a:solidFill>
                <a:schemeClr val="tx1"/>
              </a:solidFill>
              <a:effectLst>
                <a:outerShdw blurRad="38100" dist="19050" dir="2700000" algn="tl" rotWithShape="0">
                  <a:schemeClr val="dk1">
                    <a:alpha val="40000"/>
                  </a:schemeClr>
                </a:outerShdw>
              </a:effectLst>
              <a:latin typeface="Lucida Handwriting" panose="03010101010101010101" pitchFamily="66" charset="0"/>
            </a:rPr>
            <a:t> de Punto de Equilibrio.</a:t>
          </a:r>
          <a:endParaRPr lang="es-ES" sz="5400" b="0" cap="none" spc="0">
            <a:ln w="0"/>
            <a:solidFill>
              <a:schemeClr val="tx1"/>
            </a:solidFill>
            <a:effectLst>
              <a:outerShdw blurRad="38100" dist="19050" dir="2700000" algn="tl" rotWithShape="0">
                <a:schemeClr val="dk1">
                  <a:alpha val="40000"/>
                </a:schemeClr>
              </a:outerShdw>
            </a:effectLst>
            <a:latin typeface="Lucida Handwriting" panose="03010101010101010101" pitchFamily="66" charset="0"/>
          </a:endParaRPr>
        </a:p>
      </xdr:txBody>
    </xdr:sp>
    <xdr:clientData/>
  </xdr:oneCellAnchor>
  <xdr:twoCellAnchor>
    <xdr:from>
      <xdr:col>5</xdr:col>
      <xdr:colOff>346710</xdr:colOff>
      <xdr:row>11</xdr:row>
      <xdr:rowOff>94403</xdr:rowOff>
    </xdr:from>
    <xdr:to>
      <xdr:col>11</xdr:col>
      <xdr:colOff>794173</xdr:colOff>
      <xdr:row>19</xdr:row>
      <xdr:rowOff>117263</xdr:rowOff>
    </xdr:to>
    <xdr:sp macro="" textlink="">
      <xdr:nvSpPr>
        <xdr:cNvPr id="3" name="CuadroTexto 2">
          <a:extLst>
            <a:ext uri="{FF2B5EF4-FFF2-40B4-BE49-F238E27FC236}">
              <a16:creationId xmlns:a16="http://schemas.microsoft.com/office/drawing/2014/main" id="{00000000-0008-0000-0400-000003000000}"/>
            </a:ext>
          </a:extLst>
        </xdr:cNvPr>
        <xdr:cNvSpPr txBox="1"/>
      </xdr:nvSpPr>
      <xdr:spPr>
        <a:xfrm>
          <a:off x="4304877" y="2189903"/>
          <a:ext cx="5463963" cy="1546860"/>
        </a:xfrm>
        <a:prstGeom prst="rect">
          <a:avLst/>
        </a:prstGeom>
        <a:blipFill>
          <a:blip xmlns:r="http://schemas.openxmlformats.org/officeDocument/2006/relationships" r:embed="rId2"/>
          <a:tile tx="0" ty="0" sx="100000" sy="100000" flip="none" algn="tl"/>
        </a:blipFill>
        <a:ln>
          <a:noFill/>
        </a:ln>
      </xdr:spPr>
      <xdr:style>
        <a:lnRef idx="1">
          <a:schemeClr val="dk1"/>
        </a:lnRef>
        <a:fillRef idx="2">
          <a:schemeClr val="dk1"/>
        </a:fillRef>
        <a:effectRef idx="1">
          <a:schemeClr val="dk1"/>
        </a:effectRef>
        <a:fontRef idx="minor">
          <a:schemeClr val="dk1"/>
        </a:fontRef>
      </xdr:style>
      <xdr:txBody>
        <a:bodyPr vertOverflow="clip" horzOverflow="clip" wrap="square" rtlCol="0" anchor="ctr"/>
        <a:lstStyle/>
        <a:p>
          <a:pPr algn="ctr"/>
          <a:r>
            <a:rPr lang="es-MX" sz="2000" b="0" cap="none" spc="0" baseline="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ea typeface="Yu Gothic" panose="020B0400000000000000" pitchFamily="34" charset="-128"/>
            </a:rPr>
            <a:t>Se van a simular 2 casos en específico para hallar el punto de equilibrio: Con 3 empresas que producen un sólo producto y 3 empresas que producen más de un producto</a:t>
          </a:r>
          <a:r>
            <a:rPr lang="es-MX" sz="1600" b="0" cap="none" spc="0" baseline="0">
              <a:ln w="0"/>
              <a:solidFill>
                <a:sysClr val="windowText" lastClr="000000"/>
              </a:solidFill>
              <a:effectLst>
                <a:outerShdw blurRad="38100" dist="19050" dir="2700000" algn="tl" rotWithShape="0">
                  <a:schemeClr val="dk1">
                    <a:alpha val="40000"/>
                  </a:schemeClr>
                </a:outerShdw>
              </a:effectLst>
              <a:latin typeface="Yu Gothic" panose="020B0400000000000000" pitchFamily="34" charset="-128"/>
              <a:ea typeface="Yu Gothic" panose="020B0400000000000000" pitchFamily="34" charset="-128"/>
            </a:rPr>
            <a:t>. </a:t>
          </a:r>
        </a:p>
        <a:p>
          <a:endParaRPr lang="es-MX" sz="1100" b="0" cap="none" spc="0" baseline="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2</xdr:col>
      <xdr:colOff>11906</xdr:colOff>
      <xdr:row>11</xdr:row>
      <xdr:rowOff>142875</xdr:rowOff>
    </xdr:from>
    <xdr:to>
      <xdr:col>3</xdr:col>
      <xdr:colOff>642281</xdr:colOff>
      <xdr:row>19</xdr:row>
      <xdr:rowOff>58875</xdr:rowOff>
    </xdr:to>
    <xdr:sp macro="" textlink="">
      <xdr:nvSpPr>
        <xdr:cNvPr id="4" name="CuadroTexto 3">
          <a:hlinkClick xmlns:r="http://schemas.openxmlformats.org/officeDocument/2006/relationships" r:id="rId3"/>
          <a:extLst>
            <a:ext uri="{FF2B5EF4-FFF2-40B4-BE49-F238E27FC236}">
              <a16:creationId xmlns:a16="http://schemas.microsoft.com/office/drawing/2014/main" id="{00000000-0008-0000-0400-000004000000}"/>
            </a:ext>
          </a:extLst>
        </xdr:cNvPr>
        <xdr:cNvSpPr txBox="1"/>
      </xdr:nvSpPr>
      <xdr:spPr>
        <a:xfrm>
          <a:off x="2952750" y="2238375"/>
          <a:ext cx="1440000" cy="1440000"/>
        </a:xfrm>
        <a:prstGeom prst="rect">
          <a:avLst/>
        </a:prstGeom>
        <a:blipFill>
          <a:blip xmlns:r="http://schemas.openxmlformats.org/officeDocument/2006/relationships" r:embed="rId4"/>
          <a:tile tx="0" ty="0" sx="100000" sy="100000" flip="none" algn="tl"/>
        </a:blipFill>
        <a:ln w="57150">
          <a:solidFill>
            <a:schemeClr val="tx1">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s-MX" sz="1400" b="1">
              <a:latin typeface="Tw Cen MT" panose="020B0602020104020603" pitchFamily="34" charset="0"/>
              <a:ea typeface="Yu Gothic" panose="020B0400000000000000" pitchFamily="34" charset="-128"/>
            </a:rPr>
            <a:t>Punto</a:t>
          </a:r>
          <a:r>
            <a:rPr lang="es-MX" sz="1400" b="1" baseline="0">
              <a:latin typeface="Tw Cen MT" panose="020B0602020104020603" pitchFamily="34" charset="0"/>
              <a:ea typeface="Yu Gothic" panose="020B0400000000000000" pitchFamily="34" charset="-128"/>
            </a:rPr>
            <a:t> de Equilibrio</a:t>
          </a:r>
          <a:endParaRPr lang="es-MX" sz="1400" b="1">
            <a:latin typeface="Tw Cen MT" panose="020B0602020104020603" pitchFamily="34" charset="0"/>
            <a:ea typeface="Yu Gothic" panose="020B0400000000000000" pitchFamily="34" charset="-128"/>
          </a:endParaRPr>
        </a:p>
        <a:p>
          <a:pPr algn="ctr"/>
          <a:endParaRPr lang="es-MX" sz="1400" b="1">
            <a:latin typeface="Tw Cen MT" panose="020B0602020104020603" pitchFamily="34" charset="0"/>
            <a:ea typeface="Yu Gothic" panose="020B0400000000000000" pitchFamily="34" charset="-128"/>
          </a:endParaRPr>
        </a:p>
        <a:p>
          <a:pPr algn="ctr"/>
          <a:r>
            <a:rPr lang="es-MX" sz="1400" b="1">
              <a:latin typeface="Tw Cen MT" panose="020B0602020104020603" pitchFamily="34" charset="0"/>
              <a:ea typeface="Yu Gothic" panose="020B0400000000000000" pitchFamily="34" charset="-128"/>
            </a:rPr>
            <a:t>1</a:t>
          </a:r>
          <a:r>
            <a:rPr lang="es-MX" sz="1400" b="1" baseline="0">
              <a:latin typeface="Tw Cen MT" panose="020B0602020104020603" pitchFamily="34" charset="0"/>
              <a:ea typeface="Yu Gothic" panose="020B0400000000000000" pitchFamily="34" charset="-128"/>
            </a:rPr>
            <a:t> PRODUCTO</a:t>
          </a:r>
          <a:endParaRPr lang="es-MX" sz="1400" b="1">
            <a:latin typeface="Tw Cen MT" panose="020B0602020104020603" pitchFamily="34" charset="0"/>
            <a:ea typeface="Yu Gothic" panose="020B0400000000000000" pitchFamily="34" charset="-128"/>
          </a:endParaRPr>
        </a:p>
      </xdr:txBody>
    </xdr:sp>
    <xdr:clientData/>
  </xdr:twoCellAnchor>
  <xdr:twoCellAnchor>
    <xdr:from>
      <xdr:col>13</xdr:col>
      <xdr:colOff>483446</xdr:colOff>
      <xdr:row>10</xdr:row>
      <xdr:rowOff>170603</xdr:rowOff>
    </xdr:from>
    <xdr:to>
      <xdr:col>15</xdr:col>
      <xdr:colOff>399446</xdr:colOff>
      <xdr:row>18</xdr:row>
      <xdr:rowOff>86603</xdr:rowOff>
    </xdr:to>
    <xdr:sp macro="" textlink="">
      <xdr:nvSpPr>
        <xdr:cNvPr id="5" name="CuadroTexto 4">
          <a:hlinkClick xmlns:r="http://schemas.openxmlformats.org/officeDocument/2006/relationships" r:id="rId5"/>
          <a:extLst>
            <a:ext uri="{FF2B5EF4-FFF2-40B4-BE49-F238E27FC236}">
              <a16:creationId xmlns:a16="http://schemas.microsoft.com/office/drawing/2014/main" id="{00000000-0008-0000-0400-000005000000}"/>
            </a:ext>
          </a:extLst>
        </xdr:cNvPr>
        <xdr:cNvSpPr txBox="1"/>
      </xdr:nvSpPr>
      <xdr:spPr>
        <a:xfrm>
          <a:off x="13056446" y="2075603"/>
          <a:ext cx="1440000" cy="1440000"/>
        </a:xfrm>
        <a:prstGeom prst="rect">
          <a:avLst/>
        </a:prstGeom>
        <a:blipFill>
          <a:blip xmlns:r="http://schemas.openxmlformats.org/officeDocument/2006/relationships" r:embed="rId4"/>
          <a:tile tx="0" ty="0" sx="100000" sy="100000" flip="none" algn="tl"/>
        </a:blipFill>
        <a:ln w="57150">
          <a:solidFill>
            <a:schemeClr val="tx1">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s-MX" sz="1400" b="1">
              <a:solidFill>
                <a:sysClr val="windowText" lastClr="000000"/>
              </a:solidFill>
              <a:latin typeface="Tw Cen MT" panose="020B0602020104020603" pitchFamily="34" charset="0"/>
              <a:ea typeface="Yu Gothic" panose="020B0400000000000000" pitchFamily="34" charset="-128"/>
            </a:rPr>
            <a:t>Punto de Equilibrio</a:t>
          </a:r>
          <a:br>
            <a:rPr lang="es-MX" sz="1400" b="1">
              <a:solidFill>
                <a:sysClr val="windowText" lastClr="000000"/>
              </a:solidFill>
              <a:latin typeface="Tw Cen MT" panose="020B0602020104020603" pitchFamily="34" charset="0"/>
              <a:ea typeface="Yu Gothic" panose="020B0400000000000000" pitchFamily="34" charset="-128"/>
            </a:rPr>
          </a:br>
          <a:endParaRPr lang="es-MX" sz="1400" b="1">
            <a:solidFill>
              <a:sysClr val="windowText" lastClr="000000"/>
            </a:solidFill>
            <a:latin typeface="Tw Cen MT" panose="020B0602020104020603" pitchFamily="34" charset="0"/>
            <a:ea typeface="Yu Gothic" panose="020B0400000000000000" pitchFamily="34" charset="-128"/>
          </a:endParaRPr>
        </a:p>
        <a:p>
          <a:pPr algn="ctr"/>
          <a:r>
            <a:rPr lang="es-MX" sz="1400" b="1">
              <a:solidFill>
                <a:sysClr val="windowText" lastClr="000000"/>
              </a:solidFill>
              <a:latin typeface="Tw Cen MT" panose="020B0602020104020603" pitchFamily="34" charset="0"/>
              <a:ea typeface="Yu Gothic" panose="020B0400000000000000" pitchFamily="34" charset="-128"/>
            </a:rPr>
            <a:t>VARIOS</a:t>
          </a:r>
          <a:r>
            <a:rPr lang="es-MX" sz="1400" b="1" baseline="0">
              <a:solidFill>
                <a:sysClr val="windowText" lastClr="000000"/>
              </a:solidFill>
              <a:latin typeface="Tw Cen MT" panose="020B0602020104020603" pitchFamily="34" charset="0"/>
              <a:ea typeface="Yu Gothic" panose="020B0400000000000000" pitchFamily="34" charset="-128"/>
            </a:rPr>
            <a:t> PRODUCTOS</a:t>
          </a:r>
        </a:p>
        <a:p>
          <a:endParaRPr lang="es-MX" sz="1100"/>
        </a:p>
      </xdr:txBody>
    </xdr:sp>
    <xdr:clientData/>
  </xdr:twoCellAnchor>
  <xdr:oneCellAnchor>
    <xdr:from>
      <xdr:col>17</xdr:col>
      <xdr:colOff>254125</xdr:colOff>
      <xdr:row>42</xdr:row>
      <xdr:rowOff>64585</xdr:rowOff>
    </xdr:from>
    <xdr:ext cx="604269" cy="937629"/>
    <xdr:sp macro="" textlink="">
      <xdr:nvSpPr>
        <xdr:cNvPr id="15" name="Rectángulo 14">
          <a:extLst>
            <a:ext uri="{FF2B5EF4-FFF2-40B4-BE49-F238E27FC236}">
              <a16:creationId xmlns:a16="http://schemas.microsoft.com/office/drawing/2014/main" id="{00000000-0008-0000-0400-00000F000000}"/>
            </a:ext>
          </a:extLst>
        </xdr:cNvPr>
        <xdr:cNvSpPr/>
      </xdr:nvSpPr>
      <xdr:spPr>
        <a:xfrm>
          <a:off x="11769850" y="15657010"/>
          <a:ext cx="604269" cy="937629"/>
        </a:xfrm>
        <a:prstGeom prst="rect">
          <a:avLst/>
        </a:prstGeom>
        <a:solidFill>
          <a:schemeClr val="accent4">
            <a:lumMod val="60000"/>
            <a:lumOff val="40000"/>
          </a:schemeClr>
        </a:solidFill>
      </xdr:spPr>
      <xdr:txBody>
        <a:bodyPr wrap="none" lIns="91440" tIns="45720" rIns="91440" bIns="45720">
          <a:spAutoFit/>
        </a:bodyPr>
        <a:lstStyle/>
        <a:p>
          <a:pPr algn="ctr"/>
          <a:r>
            <a:rPr lang="es-ES" sz="54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A</a:t>
          </a:r>
        </a:p>
      </xdr:txBody>
    </xdr:sp>
    <xdr:clientData/>
  </xdr:oneCellAnchor>
  <xdr:oneCellAnchor>
    <xdr:from>
      <xdr:col>17</xdr:col>
      <xdr:colOff>282410</xdr:colOff>
      <xdr:row>53</xdr:row>
      <xdr:rowOff>99060</xdr:rowOff>
    </xdr:from>
    <xdr:ext cx="572849" cy="937629"/>
    <xdr:sp macro="" textlink="">
      <xdr:nvSpPr>
        <xdr:cNvPr id="16" name="Rectángulo 15">
          <a:extLst>
            <a:ext uri="{FF2B5EF4-FFF2-40B4-BE49-F238E27FC236}">
              <a16:creationId xmlns:a16="http://schemas.microsoft.com/office/drawing/2014/main" id="{00000000-0008-0000-0400-000010000000}"/>
            </a:ext>
          </a:extLst>
        </xdr:cNvPr>
        <xdr:cNvSpPr/>
      </xdr:nvSpPr>
      <xdr:spPr>
        <a:xfrm>
          <a:off x="11798135" y="17786985"/>
          <a:ext cx="572849" cy="937629"/>
        </a:xfrm>
        <a:prstGeom prst="rect">
          <a:avLst/>
        </a:prstGeom>
        <a:solidFill>
          <a:schemeClr val="accent4">
            <a:lumMod val="60000"/>
            <a:lumOff val="40000"/>
          </a:schemeClr>
        </a:solidFill>
      </xdr:spPr>
      <xdr:txBody>
        <a:bodyPr wrap="none" lIns="91440" tIns="45720" rIns="91440" bIns="45720">
          <a:spAutoFit/>
        </a:bodyPr>
        <a:lstStyle/>
        <a:p>
          <a:pPr algn="ctr"/>
          <a:r>
            <a:rPr lang="es-ES" sz="54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B</a:t>
          </a:r>
        </a:p>
      </xdr:txBody>
    </xdr:sp>
    <xdr:clientData/>
  </xdr:oneCellAnchor>
  <xdr:oneCellAnchor>
    <xdr:from>
      <xdr:col>17</xdr:col>
      <xdr:colOff>361355</xdr:colOff>
      <xdr:row>63</xdr:row>
      <xdr:rowOff>53340</xdr:rowOff>
    </xdr:from>
    <xdr:ext cx="551178" cy="937629"/>
    <xdr:sp macro="" textlink="">
      <xdr:nvSpPr>
        <xdr:cNvPr id="17" name="Rectángulo 16">
          <a:extLst>
            <a:ext uri="{FF2B5EF4-FFF2-40B4-BE49-F238E27FC236}">
              <a16:creationId xmlns:a16="http://schemas.microsoft.com/office/drawing/2014/main" id="{00000000-0008-0000-0400-000011000000}"/>
            </a:ext>
          </a:extLst>
        </xdr:cNvPr>
        <xdr:cNvSpPr/>
      </xdr:nvSpPr>
      <xdr:spPr>
        <a:xfrm>
          <a:off x="11877080" y="19646265"/>
          <a:ext cx="551178" cy="937629"/>
        </a:xfrm>
        <a:prstGeom prst="rect">
          <a:avLst/>
        </a:prstGeom>
        <a:solidFill>
          <a:schemeClr val="accent4">
            <a:lumMod val="60000"/>
            <a:lumOff val="40000"/>
          </a:schemeClr>
        </a:solidFill>
      </xdr:spPr>
      <xdr:txBody>
        <a:bodyPr wrap="none" lIns="91440" tIns="45720" rIns="91440" bIns="45720">
          <a:spAutoFit/>
        </a:bodyPr>
        <a:lstStyle/>
        <a:p>
          <a:pPr algn="ctr"/>
          <a:r>
            <a:rPr lang="es-ES" sz="54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C</a:t>
          </a:r>
        </a:p>
      </xdr:txBody>
    </xdr:sp>
    <xdr:clientData/>
  </xdr:oneCellAnchor>
  <xdr:twoCellAnchor>
    <xdr:from>
      <xdr:col>31</xdr:col>
      <xdr:colOff>180340</xdr:colOff>
      <xdr:row>42</xdr:row>
      <xdr:rowOff>186690</xdr:rowOff>
    </xdr:from>
    <xdr:to>
      <xdr:col>37</xdr:col>
      <xdr:colOff>739140</xdr:colOff>
      <xdr:row>56</xdr:row>
      <xdr:rowOff>99060</xdr:rowOff>
    </xdr:to>
    <xdr:graphicFrame macro="">
      <xdr:nvGraphicFramePr>
        <xdr:cNvPr id="18" name="Gráfico 17">
          <a:extLst>
            <a:ext uri="{FF2B5EF4-FFF2-40B4-BE49-F238E27FC236}">
              <a16:creationId xmlns:a16="http://schemas.microsoft.com/office/drawing/2014/main" id="{00000000-0008-0000-04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128270</xdr:colOff>
      <xdr:row>62</xdr:row>
      <xdr:rowOff>137160</xdr:rowOff>
    </xdr:from>
    <xdr:to>
      <xdr:col>37</xdr:col>
      <xdr:colOff>731520</xdr:colOff>
      <xdr:row>77</xdr:row>
      <xdr:rowOff>45720</xdr:rowOff>
    </xdr:to>
    <xdr:graphicFrame macro="">
      <xdr:nvGraphicFramePr>
        <xdr:cNvPr id="19" name="Gráfico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434340</xdr:colOff>
      <xdr:row>82</xdr:row>
      <xdr:rowOff>114935</xdr:rowOff>
    </xdr:from>
    <xdr:to>
      <xdr:col>38</xdr:col>
      <xdr:colOff>259080</xdr:colOff>
      <xdr:row>99</xdr:row>
      <xdr:rowOff>76200</xdr:rowOff>
    </xdr:to>
    <xdr:graphicFrame macro="">
      <xdr:nvGraphicFramePr>
        <xdr:cNvPr id="20" name="Gráfico 19">
          <a:extLst>
            <a:ext uri="{FF2B5EF4-FFF2-40B4-BE49-F238E27FC236}">
              <a16:creationId xmlns:a16="http://schemas.microsoft.com/office/drawing/2014/main" id="{00000000-0008-0000-04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32</xdr:col>
      <xdr:colOff>457201</xdr:colOff>
      <xdr:row>57</xdr:row>
      <xdr:rowOff>123825</xdr:rowOff>
    </xdr:from>
    <xdr:to>
      <xdr:col>36</xdr:col>
      <xdr:colOff>485775</xdr:colOff>
      <xdr:row>59</xdr:row>
      <xdr:rowOff>200025</xdr:rowOff>
    </xdr:to>
    <xdr:sp macro="" textlink="">
      <xdr:nvSpPr>
        <xdr:cNvPr id="27" name="CuadroTexto 26">
          <a:extLst>
            <a:ext uri="{FF2B5EF4-FFF2-40B4-BE49-F238E27FC236}">
              <a16:creationId xmlns:a16="http://schemas.microsoft.com/office/drawing/2014/main" id="{00000000-0008-0000-0400-00001B000000}"/>
            </a:ext>
          </a:extLst>
        </xdr:cNvPr>
        <xdr:cNvSpPr txBox="1"/>
      </xdr:nvSpPr>
      <xdr:spPr>
        <a:xfrm>
          <a:off x="26841451" y="12277725"/>
          <a:ext cx="3076574" cy="609600"/>
        </a:xfrm>
        <a:prstGeom prst="rect">
          <a:avLst/>
        </a:prstGeom>
        <a:blipFill>
          <a:blip xmlns:r="http://schemas.openxmlformats.org/officeDocument/2006/relationships" r:embed="rId1"/>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800" b="0" cap="none" spc="0">
              <a:ln w="0"/>
              <a:solidFill>
                <a:schemeClr val="tx1"/>
              </a:solidFill>
              <a:effectLst>
                <a:outerShdw blurRad="38100" dist="19050" dir="2700000" algn="tl" rotWithShape="0">
                  <a:schemeClr val="dk1">
                    <a:alpha val="40000"/>
                  </a:schemeClr>
                </a:outerShdw>
              </a:effectLst>
            </a:rPr>
            <a:t>Punto</a:t>
          </a:r>
          <a:r>
            <a:rPr lang="es-MX" sz="2800" b="0" cap="none" spc="0" baseline="0">
              <a:ln w="0"/>
              <a:solidFill>
                <a:schemeClr val="tx1"/>
              </a:solidFill>
              <a:effectLst>
                <a:outerShdw blurRad="38100" dist="19050" dir="2700000" algn="tl" rotWithShape="0">
                  <a:schemeClr val="dk1">
                    <a:alpha val="40000"/>
                  </a:schemeClr>
                </a:outerShdw>
              </a:effectLst>
            </a:rPr>
            <a:t> de equilibrio </a:t>
          </a:r>
          <a:endParaRPr lang="es-MX"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33</xdr:col>
      <xdr:colOff>91017</xdr:colOff>
      <xdr:row>78</xdr:row>
      <xdr:rowOff>51858</xdr:rowOff>
    </xdr:from>
    <xdr:to>
      <xdr:col>37</xdr:col>
      <xdr:colOff>119591</xdr:colOff>
      <xdr:row>80</xdr:row>
      <xdr:rowOff>189441</xdr:rowOff>
    </xdr:to>
    <xdr:sp macro="" textlink="">
      <xdr:nvSpPr>
        <xdr:cNvPr id="28" name="CuadroTexto 27">
          <a:extLst>
            <a:ext uri="{FF2B5EF4-FFF2-40B4-BE49-F238E27FC236}">
              <a16:creationId xmlns:a16="http://schemas.microsoft.com/office/drawing/2014/main" id="{00000000-0008-0000-0400-00001C000000}"/>
            </a:ext>
          </a:extLst>
        </xdr:cNvPr>
        <xdr:cNvSpPr txBox="1"/>
      </xdr:nvSpPr>
      <xdr:spPr>
        <a:xfrm>
          <a:off x="31735184" y="16932275"/>
          <a:ext cx="3076574" cy="677333"/>
        </a:xfrm>
        <a:prstGeom prst="rect">
          <a:avLst/>
        </a:prstGeom>
        <a:blipFill>
          <a:blip xmlns:r="http://schemas.openxmlformats.org/officeDocument/2006/relationships" r:embed="rId1"/>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800" b="0" cap="none" spc="0">
              <a:ln w="0"/>
              <a:solidFill>
                <a:schemeClr val="tx1"/>
              </a:solidFill>
              <a:effectLst>
                <a:outerShdw blurRad="38100" dist="19050" dir="2700000" algn="tl" rotWithShape="0">
                  <a:schemeClr val="dk1">
                    <a:alpha val="40000"/>
                  </a:schemeClr>
                </a:outerShdw>
              </a:effectLst>
            </a:rPr>
            <a:t>Punto</a:t>
          </a:r>
          <a:r>
            <a:rPr lang="es-MX" sz="2800" b="0" cap="none" spc="0" baseline="0">
              <a:ln w="0"/>
              <a:solidFill>
                <a:schemeClr val="tx1"/>
              </a:solidFill>
              <a:effectLst>
                <a:outerShdw blurRad="38100" dist="19050" dir="2700000" algn="tl" rotWithShape="0">
                  <a:schemeClr val="dk1">
                    <a:alpha val="40000"/>
                  </a:schemeClr>
                </a:outerShdw>
              </a:effectLst>
            </a:rPr>
            <a:t> de equilibrio </a:t>
          </a:r>
          <a:endParaRPr lang="es-MX"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33</xdr:col>
      <xdr:colOff>485775</xdr:colOff>
      <xdr:row>100</xdr:row>
      <xdr:rowOff>238125</xdr:rowOff>
    </xdr:from>
    <xdr:to>
      <xdr:col>37</xdr:col>
      <xdr:colOff>514349</xdr:colOff>
      <xdr:row>102</xdr:row>
      <xdr:rowOff>180975</xdr:rowOff>
    </xdr:to>
    <xdr:sp macro="" textlink="">
      <xdr:nvSpPr>
        <xdr:cNvPr id="29" name="CuadroTexto 28">
          <a:extLst>
            <a:ext uri="{FF2B5EF4-FFF2-40B4-BE49-F238E27FC236}">
              <a16:creationId xmlns:a16="http://schemas.microsoft.com/office/drawing/2014/main" id="{00000000-0008-0000-0400-00001D000000}"/>
            </a:ext>
          </a:extLst>
        </xdr:cNvPr>
        <xdr:cNvSpPr txBox="1"/>
      </xdr:nvSpPr>
      <xdr:spPr>
        <a:xfrm>
          <a:off x="27632025" y="21726525"/>
          <a:ext cx="3076574" cy="476250"/>
        </a:xfrm>
        <a:prstGeom prst="rect">
          <a:avLst/>
        </a:prstGeom>
        <a:blipFill>
          <a:blip xmlns:r="http://schemas.openxmlformats.org/officeDocument/2006/relationships" r:embed="rId1"/>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800" b="0" cap="none" spc="0">
              <a:ln w="0"/>
              <a:solidFill>
                <a:schemeClr val="tx1"/>
              </a:solidFill>
              <a:effectLst>
                <a:outerShdw blurRad="38100" dist="19050" dir="2700000" algn="tl" rotWithShape="0">
                  <a:schemeClr val="dk1">
                    <a:alpha val="40000"/>
                  </a:schemeClr>
                </a:outerShdw>
              </a:effectLst>
            </a:rPr>
            <a:t>Punto</a:t>
          </a:r>
          <a:r>
            <a:rPr lang="es-MX" sz="2800" b="0" cap="none" spc="0" baseline="0">
              <a:ln w="0"/>
              <a:solidFill>
                <a:schemeClr val="tx1"/>
              </a:solidFill>
              <a:effectLst>
                <a:outerShdw blurRad="38100" dist="19050" dir="2700000" algn="tl" rotWithShape="0">
                  <a:schemeClr val="dk1">
                    <a:alpha val="40000"/>
                  </a:schemeClr>
                </a:outerShdw>
              </a:effectLst>
            </a:rPr>
            <a:t> de equilibrio </a:t>
          </a:r>
          <a:endParaRPr lang="es-MX"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37</xdr:col>
      <xdr:colOff>485775</xdr:colOff>
      <xdr:row>57</xdr:row>
      <xdr:rowOff>123825</xdr:rowOff>
    </xdr:from>
    <xdr:to>
      <xdr:col>39</xdr:col>
      <xdr:colOff>270510</xdr:colOff>
      <xdr:row>59</xdr:row>
      <xdr:rowOff>152400</xdr:rowOff>
    </xdr:to>
    <xdr:sp macro="" textlink="">
      <xdr:nvSpPr>
        <xdr:cNvPr id="30" name="Flecha a la derecha con bandas 29">
          <a:extLst>
            <a:ext uri="{FF2B5EF4-FFF2-40B4-BE49-F238E27FC236}">
              <a16:creationId xmlns:a16="http://schemas.microsoft.com/office/drawing/2014/main" id="{00000000-0008-0000-0400-00001E000000}"/>
            </a:ext>
          </a:extLst>
        </xdr:cNvPr>
        <xdr:cNvSpPr/>
      </xdr:nvSpPr>
      <xdr:spPr>
        <a:xfrm>
          <a:off x="30680025" y="12277725"/>
          <a:ext cx="1308735" cy="561975"/>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38</xdr:col>
      <xdr:colOff>304801</xdr:colOff>
      <xdr:row>78</xdr:row>
      <xdr:rowOff>134408</xdr:rowOff>
    </xdr:from>
    <xdr:to>
      <xdr:col>39</xdr:col>
      <xdr:colOff>322369</xdr:colOff>
      <xdr:row>80</xdr:row>
      <xdr:rowOff>162983</xdr:rowOff>
    </xdr:to>
    <xdr:sp macro="" textlink="">
      <xdr:nvSpPr>
        <xdr:cNvPr id="31" name="Flecha a la derecha con bandas 30">
          <a:extLst>
            <a:ext uri="{FF2B5EF4-FFF2-40B4-BE49-F238E27FC236}">
              <a16:creationId xmlns:a16="http://schemas.microsoft.com/office/drawing/2014/main" id="{00000000-0008-0000-0400-00001F000000}"/>
            </a:ext>
          </a:extLst>
        </xdr:cNvPr>
        <xdr:cNvSpPr/>
      </xdr:nvSpPr>
      <xdr:spPr>
        <a:xfrm>
          <a:off x="35875384" y="17014825"/>
          <a:ext cx="1308735" cy="568325"/>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38</xdr:col>
      <xdr:colOff>142875</xdr:colOff>
      <xdr:row>100</xdr:row>
      <xdr:rowOff>238125</xdr:rowOff>
    </xdr:from>
    <xdr:to>
      <xdr:col>39</xdr:col>
      <xdr:colOff>689610</xdr:colOff>
      <xdr:row>103</xdr:row>
      <xdr:rowOff>38100</xdr:rowOff>
    </xdr:to>
    <xdr:sp macro="" textlink="">
      <xdr:nvSpPr>
        <xdr:cNvPr id="32" name="Flecha a la derecha con bandas 31">
          <a:extLst>
            <a:ext uri="{FF2B5EF4-FFF2-40B4-BE49-F238E27FC236}">
              <a16:creationId xmlns:a16="http://schemas.microsoft.com/office/drawing/2014/main" id="{00000000-0008-0000-0400-000020000000}"/>
            </a:ext>
          </a:extLst>
        </xdr:cNvPr>
        <xdr:cNvSpPr/>
      </xdr:nvSpPr>
      <xdr:spPr>
        <a:xfrm>
          <a:off x="31099125" y="21726525"/>
          <a:ext cx="1308735" cy="561975"/>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xdr:col>
      <xdr:colOff>1</xdr:colOff>
      <xdr:row>13</xdr:row>
      <xdr:rowOff>169334</xdr:rowOff>
    </xdr:from>
    <xdr:to>
      <xdr:col>5</xdr:col>
      <xdr:colOff>142325</xdr:colOff>
      <xdr:row>16</xdr:row>
      <xdr:rowOff>82466</xdr:rowOff>
    </xdr:to>
    <xdr:sp macro="" textlink="">
      <xdr:nvSpPr>
        <xdr:cNvPr id="6" name="Flecha derecha 5">
          <a:extLst>
            <a:ext uri="{FF2B5EF4-FFF2-40B4-BE49-F238E27FC236}">
              <a16:creationId xmlns:a16="http://schemas.microsoft.com/office/drawing/2014/main" id="{00000000-0008-0000-0400-000006000000}"/>
            </a:ext>
          </a:extLst>
        </xdr:cNvPr>
        <xdr:cNvSpPr/>
      </xdr:nvSpPr>
      <xdr:spPr>
        <a:xfrm rot="10800000">
          <a:off x="3122084" y="2645834"/>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12</xdr:col>
      <xdr:colOff>215901</xdr:colOff>
      <xdr:row>14</xdr:row>
      <xdr:rowOff>4233</xdr:rowOff>
    </xdr:from>
    <xdr:to>
      <xdr:col>13</xdr:col>
      <xdr:colOff>358226</xdr:colOff>
      <xdr:row>16</xdr:row>
      <xdr:rowOff>107865</xdr:rowOff>
    </xdr:to>
    <xdr:sp macro="" textlink="">
      <xdr:nvSpPr>
        <xdr:cNvPr id="23" name="Flecha derecha 22">
          <a:extLst>
            <a:ext uri="{FF2B5EF4-FFF2-40B4-BE49-F238E27FC236}">
              <a16:creationId xmlns:a16="http://schemas.microsoft.com/office/drawing/2014/main" id="{00000000-0008-0000-0400-000017000000}"/>
            </a:ext>
          </a:extLst>
        </xdr:cNvPr>
        <xdr:cNvSpPr/>
      </xdr:nvSpPr>
      <xdr:spPr>
        <a:xfrm>
          <a:off x="10026651" y="2671233"/>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8</xdr:col>
      <xdr:colOff>844443</xdr:colOff>
      <xdr:row>64</xdr:row>
      <xdr:rowOff>50684</xdr:rowOff>
    </xdr:from>
    <xdr:to>
      <xdr:col>10</xdr:col>
      <xdr:colOff>550333</xdr:colOff>
      <xdr:row>67</xdr:row>
      <xdr:rowOff>93048</xdr:rowOff>
    </xdr:to>
    <xdr:sp macro="" textlink="">
      <xdr:nvSpPr>
        <xdr:cNvPr id="24" name="Flecha derecha 23">
          <a:hlinkClick xmlns:r="http://schemas.openxmlformats.org/officeDocument/2006/relationships" r:id="rId9"/>
          <a:extLst>
            <a:ext uri="{FF2B5EF4-FFF2-40B4-BE49-F238E27FC236}">
              <a16:creationId xmlns:a16="http://schemas.microsoft.com/office/drawing/2014/main" id="{00000000-0008-0000-0400-000018000000}"/>
            </a:ext>
          </a:extLst>
        </xdr:cNvPr>
        <xdr:cNvSpPr/>
      </xdr:nvSpPr>
      <xdr:spPr>
        <a:xfrm>
          <a:off x="10515981" y="14704530"/>
          <a:ext cx="1952814" cy="823903"/>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INICIO</a:t>
          </a:r>
        </a:p>
      </xdr:txBody>
    </xdr:sp>
    <xdr:clientData/>
  </xdr:twoCellAnchor>
  <xdr:twoCellAnchor>
    <xdr:from>
      <xdr:col>10</xdr:col>
      <xdr:colOff>266277</xdr:colOff>
      <xdr:row>22</xdr:row>
      <xdr:rowOff>63500</xdr:rowOff>
    </xdr:from>
    <xdr:to>
      <xdr:col>12</xdr:col>
      <xdr:colOff>254000</xdr:colOff>
      <xdr:row>24</xdr:row>
      <xdr:rowOff>71120</xdr:rowOff>
    </xdr:to>
    <xdr:sp macro="" textlink="">
      <xdr:nvSpPr>
        <xdr:cNvPr id="25" name="Terminador 24">
          <a:hlinkClick xmlns:r="http://schemas.openxmlformats.org/officeDocument/2006/relationships" r:id="rId11"/>
          <a:extLst>
            <a:ext uri="{FF2B5EF4-FFF2-40B4-BE49-F238E27FC236}">
              <a16:creationId xmlns:a16="http://schemas.microsoft.com/office/drawing/2014/main" id="{00000000-0008-0000-0400-000019000000}"/>
            </a:ext>
          </a:extLst>
        </xdr:cNvPr>
        <xdr:cNvSpPr/>
      </xdr:nvSpPr>
      <xdr:spPr>
        <a:xfrm>
          <a:off x="8775277" y="4254500"/>
          <a:ext cx="1765723"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DATOS</a:t>
          </a:r>
        </a:p>
      </xdr:txBody>
    </xdr:sp>
    <xdr:clientData/>
  </xdr:twoCellAnchor>
  <xdr:twoCellAnchor>
    <xdr:from>
      <xdr:col>7</xdr:col>
      <xdr:colOff>508000</xdr:colOff>
      <xdr:row>22</xdr:row>
      <xdr:rowOff>63501</xdr:rowOff>
    </xdr:from>
    <xdr:to>
      <xdr:col>9</xdr:col>
      <xdr:colOff>504190</xdr:colOff>
      <xdr:row>24</xdr:row>
      <xdr:rowOff>71121</xdr:rowOff>
    </xdr:to>
    <xdr:sp macro="" textlink="">
      <xdr:nvSpPr>
        <xdr:cNvPr id="26" name="Terminador 25">
          <a:hlinkClick xmlns:r="http://schemas.openxmlformats.org/officeDocument/2006/relationships" r:id="rId12"/>
          <a:extLst>
            <a:ext uri="{FF2B5EF4-FFF2-40B4-BE49-F238E27FC236}">
              <a16:creationId xmlns:a16="http://schemas.microsoft.com/office/drawing/2014/main" id="{00000000-0008-0000-0400-00001A000000}"/>
            </a:ext>
          </a:extLst>
        </xdr:cNvPr>
        <xdr:cNvSpPr/>
      </xdr:nvSpPr>
      <xdr:spPr>
        <a:xfrm>
          <a:off x="6350000" y="4254501"/>
          <a:ext cx="1774190" cy="388620"/>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PROPOSITO</a:t>
          </a:r>
        </a:p>
      </xdr:txBody>
    </xdr:sp>
    <xdr:clientData/>
  </xdr:twoCellAnchor>
  <xdr:twoCellAnchor>
    <xdr:from>
      <xdr:col>4</xdr:col>
      <xdr:colOff>717286</xdr:colOff>
      <xdr:row>22</xdr:row>
      <xdr:rowOff>38629</xdr:rowOff>
    </xdr:from>
    <xdr:to>
      <xdr:col>6</xdr:col>
      <xdr:colOff>836084</xdr:colOff>
      <xdr:row>24</xdr:row>
      <xdr:rowOff>52917</xdr:rowOff>
    </xdr:to>
    <xdr:sp macro="" textlink="">
      <xdr:nvSpPr>
        <xdr:cNvPr id="33" name="Terminador 32">
          <a:hlinkClick xmlns:r="http://schemas.openxmlformats.org/officeDocument/2006/relationships" r:id="rId13"/>
          <a:extLst>
            <a:ext uri="{FF2B5EF4-FFF2-40B4-BE49-F238E27FC236}">
              <a16:creationId xmlns:a16="http://schemas.microsoft.com/office/drawing/2014/main" id="{00000000-0008-0000-0400-000021000000}"/>
            </a:ext>
          </a:extLst>
        </xdr:cNvPr>
        <xdr:cNvSpPr/>
      </xdr:nvSpPr>
      <xdr:spPr>
        <a:xfrm>
          <a:off x="3892286" y="4229629"/>
          <a:ext cx="1896798" cy="395288"/>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FUNDAMENTOS</a:t>
          </a:r>
        </a:p>
      </xdr:txBody>
    </xdr:sp>
    <xdr:clientData/>
  </xdr:twoCellAnchor>
  <xdr:twoCellAnchor>
    <xdr:from>
      <xdr:col>13</xdr:col>
      <xdr:colOff>155045</xdr:colOff>
      <xdr:row>22</xdr:row>
      <xdr:rowOff>71703</xdr:rowOff>
    </xdr:from>
    <xdr:to>
      <xdr:col>15</xdr:col>
      <xdr:colOff>415819</xdr:colOff>
      <xdr:row>24</xdr:row>
      <xdr:rowOff>58156</xdr:rowOff>
    </xdr:to>
    <xdr:sp macro="" textlink="">
      <xdr:nvSpPr>
        <xdr:cNvPr id="34" name="Terminador 33">
          <a:hlinkClick xmlns:r="http://schemas.openxmlformats.org/officeDocument/2006/relationships" r:id="rId14"/>
          <a:extLst>
            <a:ext uri="{FF2B5EF4-FFF2-40B4-BE49-F238E27FC236}">
              <a16:creationId xmlns:a16="http://schemas.microsoft.com/office/drawing/2014/main" id="{00000000-0008-0000-0400-000022000000}"/>
            </a:ext>
          </a:extLst>
        </xdr:cNvPr>
        <xdr:cNvSpPr/>
      </xdr:nvSpPr>
      <xdr:spPr>
        <a:xfrm>
          <a:off x="11331045" y="4262703"/>
          <a:ext cx="1784774" cy="367453"/>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RESULTADO</a:t>
          </a:r>
        </a:p>
      </xdr:txBody>
    </xdr:sp>
    <xdr:clientData/>
  </xdr:twoCellAnchor>
  <xdr:twoCellAnchor>
    <xdr:from>
      <xdr:col>2</xdr:col>
      <xdr:colOff>532341</xdr:colOff>
      <xdr:row>22</xdr:row>
      <xdr:rowOff>17462</xdr:rowOff>
    </xdr:from>
    <xdr:to>
      <xdr:col>3</xdr:col>
      <xdr:colOff>869156</xdr:colOff>
      <xdr:row>24</xdr:row>
      <xdr:rowOff>35718</xdr:rowOff>
    </xdr:to>
    <xdr:sp macro="" textlink="">
      <xdr:nvSpPr>
        <xdr:cNvPr id="38" name="Terminador 37">
          <a:hlinkClick xmlns:r="http://schemas.openxmlformats.org/officeDocument/2006/relationships" r:id="rId15"/>
          <a:extLst>
            <a:ext uri="{FF2B5EF4-FFF2-40B4-BE49-F238E27FC236}">
              <a16:creationId xmlns:a16="http://schemas.microsoft.com/office/drawing/2014/main" id="{00000000-0008-0000-0400-000026000000}"/>
            </a:ext>
          </a:extLst>
        </xdr:cNvPr>
        <xdr:cNvSpPr/>
      </xdr:nvSpPr>
      <xdr:spPr>
        <a:xfrm>
          <a:off x="3473185" y="4208462"/>
          <a:ext cx="1146440" cy="399256"/>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lang="es-MX" sz="1200" b="1">
              <a:latin typeface="Yu Gothic" panose="020B0400000000000000" pitchFamily="34" charset="-128"/>
              <a:ea typeface="Yu Gothic" panose="020B0400000000000000" pitchFamily="34" charset="-128"/>
            </a:rPr>
            <a:t>PORTADA</a:t>
          </a:r>
        </a:p>
        <a:p>
          <a:pPr algn="ctr"/>
          <a:endParaRPr lang="es-MX" sz="1200" b="1">
            <a:latin typeface="Yu Gothic" panose="020B0400000000000000" pitchFamily="34" charset="-128"/>
            <a:ea typeface="Yu Gothic" panose="020B0400000000000000" pitchFamily="34" charset="-128"/>
          </a:endParaRPr>
        </a:p>
      </xdr:txBody>
    </xdr:sp>
    <xdr:clientData/>
  </xdr:twoCellAnchor>
  <xdr:twoCellAnchor>
    <xdr:from>
      <xdr:col>23</xdr:col>
      <xdr:colOff>464038</xdr:colOff>
      <xdr:row>69</xdr:row>
      <xdr:rowOff>148166</xdr:rowOff>
    </xdr:from>
    <xdr:to>
      <xdr:col>25</xdr:col>
      <xdr:colOff>95250</xdr:colOff>
      <xdr:row>72</xdr:row>
      <xdr:rowOff>122976</xdr:rowOff>
    </xdr:to>
    <xdr:sp macro="" textlink="">
      <xdr:nvSpPr>
        <xdr:cNvPr id="39" name="Flecha derecha 38">
          <a:hlinkClick xmlns:r="http://schemas.openxmlformats.org/officeDocument/2006/relationships" r:id="rId9"/>
          <a:extLst>
            <a:ext uri="{FF2B5EF4-FFF2-40B4-BE49-F238E27FC236}">
              <a16:creationId xmlns:a16="http://schemas.microsoft.com/office/drawing/2014/main" id="{00000000-0008-0000-0400-000027000000}"/>
            </a:ext>
          </a:extLst>
        </xdr:cNvPr>
        <xdr:cNvSpPr/>
      </xdr:nvSpPr>
      <xdr:spPr>
        <a:xfrm>
          <a:off x="28990192" y="16072012"/>
          <a:ext cx="2171212" cy="707502"/>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INICIO</a:t>
          </a:r>
        </a:p>
      </xdr:txBody>
    </xdr:sp>
    <xdr:clientData/>
  </xdr:twoCellAnchor>
  <xdr:twoCellAnchor>
    <xdr:from>
      <xdr:col>21</xdr:col>
      <xdr:colOff>348884</xdr:colOff>
      <xdr:row>69</xdr:row>
      <xdr:rowOff>178096</xdr:rowOff>
    </xdr:from>
    <xdr:to>
      <xdr:col>23</xdr:col>
      <xdr:colOff>42333</xdr:colOff>
      <xdr:row>72</xdr:row>
      <xdr:rowOff>137583</xdr:rowOff>
    </xdr:to>
    <xdr:sp macro="" textlink="">
      <xdr:nvSpPr>
        <xdr:cNvPr id="40" name="Flecha derecha 39">
          <a:hlinkClick xmlns:r="http://schemas.openxmlformats.org/officeDocument/2006/relationships" r:id="rId16"/>
          <a:extLst>
            <a:ext uri="{FF2B5EF4-FFF2-40B4-BE49-F238E27FC236}">
              <a16:creationId xmlns:a16="http://schemas.microsoft.com/office/drawing/2014/main" id="{00000000-0008-0000-0400-000028000000}"/>
            </a:ext>
          </a:extLst>
        </xdr:cNvPr>
        <xdr:cNvSpPr/>
      </xdr:nvSpPr>
      <xdr:spPr>
        <a:xfrm>
          <a:off x="26335038" y="16101942"/>
          <a:ext cx="2233449" cy="692179"/>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GRAFICAS</a:t>
          </a:r>
        </a:p>
      </xdr:txBody>
    </xdr:sp>
    <xdr:clientData/>
  </xdr:twoCellAnchor>
  <xdr:twoCellAnchor>
    <xdr:from>
      <xdr:col>45</xdr:col>
      <xdr:colOff>0</xdr:colOff>
      <xdr:row>49</xdr:row>
      <xdr:rowOff>0</xdr:rowOff>
    </xdr:from>
    <xdr:to>
      <xdr:col>45</xdr:col>
      <xdr:colOff>484632</xdr:colOff>
      <xdr:row>53</xdr:row>
      <xdr:rowOff>47074</xdr:rowOff>
    </xdr:to>
    <xdr:sp macro="" textlink="">
      <xdr:nvSpPr>
        <xdr:cNvPr id="41" name="Flecha derecha 40">
          <a:hlinkClick xmlns:r="http://schemas.openxmlformats.org/officeDocument/2006/relationships" r:id="rId9"/>
          <a:extLst>
            <a:ext uri="{FF2B5EF4-FFF2-40B4-BE49-F238E27FC236}">
              <a16:creationId xmlns:a16="http://schemas.microsoft.com/office/drawing/2014/main" id="{00000000-0008-0000-0400-000029000000}"/>
            </a:ext>
          </a:extLst>
        </xdr:cNvPr>
        <xdr:cNvSpPr/>
      </xdr:nvSpPr>
      <xdr:spPr>
        <a:xfrm rot="16200000">
          <a:off x="37985404" y="10306346"/>
          <a:ext cx="1031324" cy="484632"/>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INICIO</a:t>
          </a:r>
        </a:p>
      </xdr:txBody>
    </xdr:sp>
    <xdr:clientData/>
  </xdr:twoCellAnchor>
  <xdr:twoCellAnchor>
    <xdr:from>
      <xdr:col>45</xdr:col>
      <xdr:colOff>10584</xdr:colOff>
      <xdr:row>97</xdr:row>
      <xdr:rowOff>190499</xdr:rowOff>
    </xdr:from>
    <xdr:to>
      <xdr:col>45</xdr:col>
      <xdr:colOff>495216</xdr:colOff>
      <xdr:row>102</xdr:row>
      <xdr:rowOff>110573</xdr:rowOff>
    </xdr:to>
    <xdr:sp macro="" textlink="">
      <xdr:nvSpPr>
        <xdr:cNvPr id="42" name="Flecha derecha 41">
          <a:hlinkClick xmlns:r="http://schemas.openxmlformats.org/officeDocument/2006/relationships" r:id="rId9"/>
          <a:extLst>
            <a:ext uri="{FF2B5EF4-FFF2-40B4-BE49-F238E27FC236}">
              <a16:creationId xmlns:a16="http://schemas.microsoft.com/office/drawing/2014/main" id="{00000000-0008-0000-0400-00002A000000}"/>
            </a:ext>
          </a:extLst>
        </xdr:cNvPr>
        <xdr:cNvSpPr/>
      </xdr:nvSpPr>
      <xdr:spPr>
        <a:xfrm rot="16200000">
          <a:off x="37995988" y="21365928"/>
          <a:ext cx="1031324" cy="484632"/>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INICIO</a:t>
          </a:r>
        </a:p>
      </xdr:txBody>
    </xdr:sp>
    <xdr:clientData/>
  </xdr:twoCellAnchor>
  <xdr:twoCellAnchor>
    <xdr:from>
      <xdr:col>6</xdr:col>
      <xdr:colOff>818621</xdr:colOff>
      <xdr:row>64</xdr:row>
      <xdr:rowOff>67334</xdr:rowOff>
    </xdr:from>
    <xdr:to>
      <xdr:col>8</xdr:col>
      <xdr:colOff>497417</xdr:colOff>
      <xdr:row>67</xdr:row>
      <xdr:rowOff>124799</xdr:rowOff>
    </xdr:to>
    <xdr:sp macro="" textlink="">
      <xdr:nvSpPr>
        <xdr:cNvPr id="43" name="Flecha derecha 42">
          <a:hlinkClick xmlns:r="http://schemas.openxmlformats.org/officeDocument/2006/relationships" r:id="rId16"/>
          <a:extLst>
            <a:ext uri="{FF2B5EF4-FFF2-40B4-BE49-F238E27FC236}">
              <a16:creationId xmlns:a16="http://schemas.microsoft.com/office/drawing/2014/main" id="{00000000-0008-0000-0400-00002B000000}"/>
            </a:ext>
          </a:extLst>
        </xdr:cNvPr>
        <xdr:cNvSpPr/>
      </xdr:nvSpPr>
      <xdr:spPr>
        <a:xfrm>
          <a:off x="8243236" y="14721180"/>
          <a:ext cx="1925719" cy="839004"/>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GRAFICAS</a:t>
          </a:r>
        </a:p>
      </xdr:txBody>
    </xdr:sp>
    <xdr:clientData/>
  </xdr:twoCellAnchor>
  <xdr:twoCellAnchor>
    <xdr:from>
      <xdr:col>3</xdr:col>
      <xdr:colOff>854808</xdr:colOff>
      <xdr:row>64</xdr:row>
      <xdr:rowOff>195386</xdr:rowOff>
    </xdr:from>
    <xdr:to>
      <xdr:col>6</xdr:col>
      <xdr:colOff>529167</xdr:colOff>
      <xdr:row>67</xdr:row>
      <xdr:rowOff>76115</xdr:rowOff>
    </xdr:to>
    <xdr:sp macro="" textlink="">
      <xdr:nvSpPr>
        <xdr:cNvPr id="45" name="Flecha derecha 44">
          <a:hlinkClick xmlns:r="http://schemas.openxmlformats.org/officeDocument/2006/relationships" r:id="rId17"/>
          <a:extLst>
            <a:ext uri="{FF2B5EF4-FFF2-40B4-BE49-F238E27FC236}">
              <a16:creationId xmlns:a16="http://schemas.microsoft.com/office/drawing/2014/main" id="{00000000-0008-0000-0400-00002D000000}"/>
            </a:ext>
          </a:extLst>
        </xdr:cNvPr>
        <xdr:cNvSpPr/>
      </xdr:nvSpPr>
      <xdr:spPr>
        <a:xfrm>
          <a:off x="4957885" y="14849232"/>
          <a:ext cx="2995897" cy="662268"/>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COMPROBACIONES</a:t>
          </a:r>
        </a:p>
      </xdr:txBody>
    </xdr:sp>
    <xdr:clientData/>
  </xdr:twoCellAnchor>
  <xdr:twoCellAnchor>
    <xdr:from>
      <xdr:col>6</xdr:col>
      <xdr:colOff>195388</xdr:colOff>
      <xdr:row>100</xdr:row>
      <xdr:rowOff>169335</xdr:rowOff>
    </xdr:from>
    <xdr:to>
      <xdr:col>8</xdr:col>
      <xdr:colOff>464039</xdr:colOff>
      <xdr:row>105</xdr:row>
      <xdr:rowOff>97692</xdr:rowOff>
    </xdr:to>
    <xdr:sp macro="" textlink="">
      <xdr:nvSpPr>
        <xdr:cNvPr id="46" name="Flecha derecha 45">
          <a:hlinkClick xmlns:r="http://schemas.openxmlformats.org/officeDocument/2006/relationships" r:id="rId18"/>
          <a:extLst>
            <a:ext uri="{FF2B5EF4-FFF2-40B4-BE49-F238E27FC236}">
              <a16:creationId xmlns:a16="http://schemas.microsoft.com/office/drawing/2014/main" id="{00000000-0008-0000-0400-00002E000000}"/>
            </a:ext>
          </a:extLst>
        </xdr:cNvPr>
        <xdr:cNvSpPr/>
      </xdr:nvSpPr>
      <xdr:spPr>
        <a:xfrm>
          <a:off x="7620003" y="23053758"/>
          <a:ext cx="2515574" cy="1125088"/>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UN</a:t>
          </a:r>
          <a:r>
            <a:rPr lang="es-MX" sz="2400" b="1" baseline="0">
              <a:solidFill>
                <a:sysClr val="windowText" lastClr="000000"/>
              </a:solidFill>
              <a:latin typeface="Tw Cen MT" panose="020B0602020104020603" pitchFamily="34" charset="0"/>
            </a:rPr>
            <a:t> PRODUCTO</a:t>
          </a:r>
          <a:endParaRPr lang="es-MX" sz="2400" b="1">
            <a:solidFill>
              <a:sysClr val="windowText" lastClr="000000"/>
            </a:solidFill>
            <a:latin typeface="Tw Cen MT" panose="020B0602020104020603" pitchFamily="34" charset="0"/>
          </a:endParaRPr>
        </a:p>
      </xdr:txBody>
    </xdr:sp>
    <xdr:clientData/>
  </xdr:twoCellAnchor>
  <xdr:twoCellAnchor>
    <xdr:from>
      <xdr:col>9</xdr:col>
      <xdr:colOff>129054</xdr:colOff>
      <xdr:row>100</xdr:row>
      <xdr:rowOff>190499</xdr:rowOff>
    </xdr:from>
    <xdr:to>
      <xdr:col>11</xdr:col>
      <xdr:colOff>233403</xdr:colOff>
      <xdr:row>105</xdr:row>
      <xdr:rowOff>25299</xdr:rowOff>
    </xdr:to>
    <xdr:sp macro="" textlink="">
      <xdr:nvSpPr>
        <xdr:cNvPr id="47" name="Flecha derecha 46">
          <a:hlinkClick xmlns:r="http://schemas.openxmlformats.org/officeDocument/2006/relationships" r:id="rId19"/>
          <a:extLst>
            <a:ext uri="{FF2B5EF4-FFF2-40B4-BE49-F238E27FC236}">
              <a16:creationId xmlns:a16="http://schemas.microsoft.com/office/drawing/2014/main" id="{00000000-0008-0000-0400-00002F000000}"/>
            </a:ext>
          </a:extLst>
        </xdr:cNvPr>
        <xdr:cNvSpPr/>
      </xdr:nvSpPr>
      <xdr:spPr>
        <a:xfrm>
          <a:off x="10924054" y="23074922"/>
          <a:ext cx="2424541" cy="1031531"/>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VARIOS PRODUCTOS</a:t>
          </a:r>
        </a:p>
      </xdr:txBody>
    </xdr:sp>
    <xdr:clientData/>
  </xdr:twoCellAnchor>
  <xdr:twoCellAnchor>
    <xdr:from>
      <xdr:col>14</xdr:col>
      <xdr:colOff>313147</xdr:colOff>
      <xdr:row>100</xdr:row>
      <xdr:rowOff>184148</xdr:rowOff>
    </xdr:from>
    <xdr:to>
      <xdr:col>16</xdr:col>
      <xdr:colOff>952496</xdr:colOff>
      <xdr:row>105</xdr:row>
      <xdr:rowOff>18948</xdr:rowOff>
    </xdr:to>
    <xdr:sp macro="" textlink="">
      <xdr:nvSpPr>
        <xdr:cNvPr id="48" name="Flecha derecha 47">
          <a:hlinkClick xmlns:r="http://schemas.openxmlformats.org/officeDocument/2006/relationships" r:id="rId9"/>
          <a:extLst>
            <a:ext uri="{FF2B5EF4-FFF2-40B4-BE49-F238E27FC236}">
              <a16:creationId xmlns:a16="http://schemas.microsoft.com/office/drawing/2014/main" id="{00000000-0008-0000-0400-000030000000}"/>
            </a:ext>
          </a:extLst>
        </xdr:cNvPr>
        <xdr:cNvSpPr/>
      </xdr:nvSpPr>
      <xdr:spPr>
        <a:xfrm>
          <a:off x="16896416" y="23068571"/>
          <a:ext cx="2153580" cy="1031531"/>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INICIO</a:t>
          </a:r>
        </a:p>
      </xdr:txBody>
    </xdr:sp>
    <xdr:clientData/>
  </xdr:twoCellAnchor>
  <xdr:twoCellAnchor>
    <xdr:from>
      <xdr:col>19</xdr:col>
      <xdr:colOff>366346</xdr:colOff>
      <xdr:row>69</xdr:row>
      <xdr:rowOff>190499</xdr:rowOff>
    </xdr:from>
    <xdr:to>
      <xdr:col>20</xdr:col>
      <xdr:colOff>916519</xdr:colOff>
      <xdr:row>72</xdr:row>
      <xdr:rowOff>103631</xdr:rowOff>
    </xdr:to>
    <xdr:sp macro="" textlink="">
      <xdr:nvSpPr>
        <xdr:cNvPr id="49" name="Flecha derecha 48">
          <a:hlinkClick xmlns:r="http://schemas.openxmlformats.org/officeDocument/2006/relationships" r:id="rId17"/>
          <a:extLst>
            <a:ext uri="{FF2B5EF4-FFF2-40B4-BE49-F238E27FC236}">
              <a16:creationId xmlns:a16="http://schemas.microsoft.com/office/drawing/2014/main" id="{00000000-0008-0000-0400-000031000000}"/>
            </a:ext>
          </a:extLst>
        </xdr:cNvPr>
        <xdr:cNvSpPr/>
      </xdr:nvSpPr>
      <xdr:spPr>
        <a:xfrm>
          <a:off x="22640192" y="16114345"/>
          <a:ext cx="3041327" cy="645824"/>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COMPROBACIONES</a:t>
          </a:r>
        </a:p>
      </xdr:txBody>
    </xdr:sp>
    <xdr:clientData/>
  </xdr:twoCellAnchor>
  <xdr:twoCellAnchor>
    <xdr:from>
      <xdr:col>11</xdr:col>
      <xdr:colOff>957413</xdr:colOff>
      <xdr:row>100</xdr:row>
      <xdr:rowOff>190500</xdr:rowOff>
    </xdr:from>
    <xdr:to>
      <xdr:col>13</xdr:col>
      <xdr:colOff>865242</xdr:colOff>
      <xdr:row>104</xdr:row>
      <xdr:rowOff>123884</xdr:rowOff>
    </xdr:to>
    <xdr:sp macro="" textlink="">
      <xdr:nvSpPr>
        <xdr:cNvPr id="54" name="Flecha derecha 53">
          <a:hlinkClick xmlns:r="http://schemas.openxmlformats.org/officeDocument/2006/relationships" r:id="rId16"/>
          <a:extLst>
            <a:ext uri="{FF2B5EF4-FFF2-40B4-BE49-F238E27FC236}">
              <a16:creationId xmlns:a16="http://schemas.microsoft.com/office/drawing/2014/main" id="{00000000-0008-0000-0400-000036000000}"/>
            </a:ext>
          </a:extLst>
        </xdr:cNvPr>
        <xdr:cNvSpPr/>
      </xdr:nvSpPr>
      <xdr:spPr>
        <a:xfrm>
          <a:off x="14072605" y="23074923"/>
          <a:ext cx="2301291" cy="934730"/>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GRAFICAS</a:t>
          </a:r>
        </a:p>
      </xdr:txBody>
    </xdr:sp>
    <xdr:clientData/>
  </xdr:twoCellAnchor>
  <xdr:twoCellAnchor>
    <xdr:from>
      <xdr:col>1</xdr:col>
      <xdr:colOff>492512</xdr:colOff>
      <xdr:row>15</xdr:row>
      <xdr:rowOff>130677</xdr:rowOff>
    </xdr:from>
    <xdr:to>
      <xdr:col>1</xdr:col>
      <xdr:colOff>1826013</xdr:colOff>
      <xdr:row>20</xdr:row>
      <xdr:rowOff>168138</xdr:rowOff>
    </xdr:to>
    <xdr:sp macro="" textlink="">
      <xdr:nvSpPr>
        <xdr:cNvPr id="7" name="Flecha: curvada hacia la derecha 6">
          <a:hlinkClick xmlns:r="http://schemas.openxmlformats.org/officeDocument/2006/relationships" r:id="rId20"/>
          <a:extLst>
            <a:ext uri="{FF2B5EF4-FFF2-40B4-BE49-F238E27FC236}">
              <a16:creationId xmlns:a16="http://schemas.microsoft.com/office/drawing/2014/main" id="{37E817DF-959B-4847-ABDD-D5243D22D3EF}"/>
            </a:ext>
          </a:extLst>
        </xdr:cNvPr>
        <xdr:cNvSpPr/>
      </xdr:nvSpPr>
      <xdr:spPr>
        <a:xfrm>
          <a:off x="1254512" y="2988177"/>
          <a:ext cx="1333501" cy="989961"/>
        </a:xfrm>
        <a:prstGeom prst="curvedRightArrow">
          <a:avLst>
            <a:gd name="adj1" fmla="val 21305"/>
            <a:gd name="adj2" fmla="val 50000"/>
            <a:gd name="adj3" fmla="val 65852"/>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MX" sz="1800" b="1" cap="none" spc="0">
              <a:ln w="0"/>
              <a:solidFill>
                <a:schemeClr val="tx1"/>
              </a:solidFill>
              <a:effectLst>
                <a:outerShdw blurRad="38100" dist="19050" dir="2700000" algn="tl" rotWithShape="0">
                  <a:schemeClr val="dk1">
                    <a:alpha val="40000"/>
                  </a:schemeClr>
                </a:outerShdw>
              </a:effectLst>
              <a:latin typeface="Tw Cen MT" panose="020B0602020104020603" pitchFamily="34" charset="0"/>
            </a:rPr>
            <a:t>   GRÁFICAS</a:t>
          </a:r>
        </a:p>
        <a:p>
          <a:pPr algn="l"/>
          <a:endParaRPr lang="es-MX" sz="1400" b="1" cap="none" spc="0">
            <a:ln w="0"/>
            <a:solidFill>
              <a:schemeClr val="tx1"/>
            </a:solidFill>
            <a:effectLst>
              <a:outerShdw blurRad="38100" dist="19050" dir="2700000" algn="tl" rotWithShape="0">
                <a:schemeClr val="dk1">
                  <a:alpha val="40000"/>
                </a:schemeClr>
              </a:outerShdw>
            </a:effectLst>
            <a:latin typeface="Tw Cen MT" panose="020B0602020104020603" pitchFamily="34" charset="0"/>
          </a:endParaRPr>
        </a:p>
      </xdr:txBody>
    </xdr:sp>
    <xdr:clientData/>
  </xdr:twoCellAnchor>
  <xdr:twoCellAnchor>
    <xdr:from>
      <xdr:col>9</xdr:col>
      <xdr:colOff>55785</xdr:colOff>
      <xdr:row>100</xdr:row>
      <xdr:rowOff>190499</xdr:rowOff>
    </xdr:from>
    <xdr:to>
      <xdr:col>11</xdr:col>
      <xdr:colOff>160134</xdr:colOff>
      <xdr:row>105</xdr:row>
      <xdr:rowOff>25299</xdr:rowOff>
    </xdr:to>
    <xdr:sp macro="" textlink="">
      <xdr:nvSpPr>
        <xdr:cNvPr id="44" name="Flecha derecha 46">
          <a:hlinkClick xmlns:r="http://schemas.openxmlformats.org/officeDocument/2006/relationships" r:id="rId19"/>
          <a:extLst>
            <a:ext uri="{FF2B5EF4-FFF2-40B4-BE49-F238E27FC236}">
              <a16:creationId xmlns:a16="http://schemas.microsoft.com/office/drawing/2014/main" id="{71D03E13-BCF5-44E5-BAF6-816DB170CEC8}"/>
            </a:ext>
          </a:extLst>
        </xdr:cNvPr>
        <xdr:cNvSpPr/>
      </xdr:nvSpPr>
      <xdr:spPr>
        <a:xfrm>
          <a:off x="10850785" y="23074922"/>
          <a:ext cx="2424541" cy="1031531"/>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VARIOS PRODUCTOS</a:t>
          </a:r>
        </a:p>
      </xdr:txBody>
    </xdr:sp>
    <xdr:clientData/>
  </xdr:twoCellAnchor>
  <xdr:twoCellAnchor>
    <xdr:from>
      <xdr:col>14</xdr:col>
      <xdr:colOff>239878</xdr:colOff>
      <xdr:row>100</xdr:row>
      <xdr:rowOff>184148</xdr:rowOff>
    </xdr:from>
    <xdr:to>
      <xdr:col>16</xdr:col>
      <xdr:colOff>879227</xdr:colOff>
      <xdr:row>105</xdr:row>
      <xdr:rowOff>18948</xdr:rowOff>
    </xdr:to>
    <xdr:sp macro="" textlink="">
      <xdr:nvSpPr>
        <xdr:cNvPr id="50" name="Flecha derecha 47">
          <a:hlinkClick xmlns:r="http://schemas.openxmlformats.org/officeDocument/2006/relationships" r:id="rId9"/>
          <a:extLst>
            <a:ext uri="{FF2B5EF4-FFF2-40B4-BE49-F238E27FC236}">
              <a16:creationId xmlns:a16="http://schemas.microsoft.com/office/drawing/2014/main" id="{404C6A17-6991-4186-B731-C2D3E31D6A3B}"/>
            </a:ext>
          </a:extLst>
        </xdr:cNvPr>
        <xdr:cNvSpPr/>
      </xdr:nvSpPr>
      <xdr:spPr>
        <a:xfrm>
          <a:off x="16823147" y="23068571"/>
          <a:ext cx="2153580" cy="1031531"/>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INICIO</a:t>
          </a:r>
        </a:p>
      </xdr:txBody>
    </xdr:sp>
    <xdr:clientData/>
  </xdr:twoCellAnchor>
  <xdr:twoCellAnchor>
    <xdr:from>
      <xdr:col>11</xdr:col>
      <xdr:colOff>884144</xdr:colOff>
      <xdr:row>100</xdr:row>
      <xdr:rowOff>190500</xdr:rowOff>
    </xdr:from>
    <xdr:to>
      <xdr:col>13</xdr:col>
      <xdr:colOff>791973</xdr:colOff>
      <xdr:row>104</xdr:row>
      <xdr:rowOff>123884</xdr:rowOff>
    </xdr:to>
    <xdr:sp macro="" textlink="">
      <xdr:nvSpPr>
        <xdr:cNvPr id="51" name="Flecha derecha 53">
          <a:hlinkClick xmlns:r="http://schemas.openxmlformats.org/officeDocument/2006/relationships" r:id="rId16"/>
          <a:extLst>
            <a:ext uri="{FF2B5EF4-FFF2-40B4-BE49-F238E27FC236}">
              <a16:creationId xmlns:a16="http://schemas.microsoft.com/office/drawing/2014/main" id="{25BB337F-F94B-401B-A364-4C622F285419}"/>
            </a:ext>
          </a:extLst>
        </xdr:cNvPr>
        <xdr:cNvSpPr/>
      </xdr:nvSpPr>
      <xdr:spPr>
        <a:xfrm>
          <a:off x="13999336" y="23074923"/>
          <a:ext cx="2301291" cy="934730"/>
        </a:xfrm>
        <a:prstGeom prst="rightArrow">
          <a:avLst/>
        </a:prstGeom>
        <a:blipFill>
          <a:blip xmlns:r="http://schemas.openxmlformats.org/officeDocument/2006/relationships" r:embed="rId10"/>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400" b="1">
              <a:solidFill>
                <a:sysClr val="windowText" lastClr="000000"/>
              </a:solidFill>
              <a:latin typeface="Tw Cen MT" panose="020B0602020104020603" pitchFamily="34" charset="0"/>
            </a:rPr>
            <a:t>GRAFICAS</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0.4209</cdr:x>
      <cdr:y>0.03139</cdr:y>
    </cdr:from>
    <cdr:to>
      <cdr:x>0.61211</cdr:x>
      <cdr:y>0.11435</cdr:y>
    </cdr:to>
    <cdr:sp macro="" textlink="">
      <cdr:nvSpPr>
        <cdr:cNvPr id="2" name="CuadroTexto 1"/>
        <cdr:cNvSpPr txBox="1"/>
      </cdr:nvSpPr>
      <cdr:spPr>
        <a:xfrm xmlns:a="http://schemas.openxmlformats.org/drawingml/2006/main">
          <a:off x="2348230" y="106679"/>
          <a:ext cx="1066800" cy="281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s-MX" sz="1400">
              <a:solidFill>
                <a:schemeClr val="bg2">
                  <a:lumMod val="50000"/>
                </a:schemeClr>
              </a:solidFill>
              <a:latin typeface="+mn-lt"/>
              <a:ea typeface="Yu Gothic" panose="020B0400000000000000" pitchFamily="34" charset="-128"/>
            </a:rPr>
            <a:t>EMPRESA</a:t>
          </a:r>
          <a:r>
            <a:rPr lang="es-MX" sz="1200" baseline="0">
              <a:solidFill>
                <a:schemeClr val="bg2">
                  <a:lumMod val="50000"/>
                </a:schemeClr>
              </a:solidFill>
              <a:latin typeface="Yu Gothic" panose="020B0400000000000000" pitchFamily="34" charset="-128"/>
              <a:ea typeface="Yu Gothic" panose="020B0400000000000000" pitchFamily="34" charset="-128"/>
            </a:rPr>
            <a:t> </a:t>
          </a:r>
          <a:r>
            <a:rPr lang="es-MX" sz="1400" baseline="0">
              <a:solidFill>
                <a:schemeClr val="bg2">
                  <a:lumMod val="50000"/>
                </a:schemeClr>
              </a:solidFill>
              <a:latin typeface="+mn-lt"/>
              <a:ea typeface="Yu Gothic" panose="020B0400000000000000" pitchFamily="34" charset="-128"/>
            </a:rPr>
            <a:t>B</a:t>
          </a:r>
          <a:endParaRPr lang="es-MX" sz="1200">
            <a:solidFill>
              <a:schemeClr val="bg2">
                <a:lumMod val="50000"/>
              </a:schemeClr>
            </a:solidFill>
            <a:latin typeface="+mn-lt"/>
            <a:ea typeface="Yu Gothic" panose="020B0400000000000000" pitchFamily="34" charset="-128"/>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39</xdr:col>
      <xdr:colOff>327660</xdr:colOff>
      <xdr:row>1</xdr:row>
      <xdr:rowOff>156210</xdr:rowOff>
    </xdr:from>
    <xdr:to>
      <xdr:col>46</xdr:col>
      <xdr:colOff>175260</xdr:colOff>
      <xdr:row>19</xdr:row>
      <xdr:rowOff>5715</xdr:rowOff>
    </xdr:to>
    <xdr:graphicFrame macro="">
      <xdr:nvGraphicFramePr>
        <xdr:cNvPr id="6" name="Gráfico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247228</xdr:colOff>
      <xdr:row>8</xdr:row>
      <xdr:rowOff>82550</xdr:rowOff>
    </xdr:from>
    <xdr:to>
      <xdr:col>1</xdr:col>
      <xdr:colOff>504826</xdr:colOff>
      <xdr:row>9</xdr:row>
      <xdr:rowOff>209550</xdr:rowOff>
    </xdr:to>
    <xdr:sp macro="" textlink="">
      <xdr:nvSpPr>
        <xdr:cNvPr id="3" name="Terminador 2">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247228" y="2006600"/>
          <a:ext cx="1019598" cy="327025"/>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algn="ctr"/>
          <a:r>
            <a:rPr lang="es-MX" sz="1200" b="1">
              <a:latin typeface="Yu Gothic" panose="020B0400000000000000" pitchFamily="34" charset="-128"/>
              <a:ea typeface="Yu Gothic" panose="020B0400000000000000" pitchFamily="34" charset="-128"/>
            </a:rPr>
            <a:t>DATOS</a:t>
          </a:r>
        </a:p>
      </xdr:txBody>
    </xdr:sp>
    <xdr:clientData/>
  </xdr:twoCellAnchor>
  <xdr:twoCellAnchor>
    <xdr:from>
      <xdr:col>0</xdr:col>
      <xdr:colOff>127000</xdr:colOff>
      <xdr:row>5</xdr:row>
      <xdr:rowOff>225426</xdr:rowOff>
    </xdr:from>
    <xdr:to>
      <xdr:col>1</xdr:col>
      <xdr:colOff>647700</xdr:colOff>
      <xdr:row>7</xdr:row>
      <xdr:rowOff>123825</xdr:rowOff>
    </xdr:to>
    <xdr:sp macro="" textlink="">
      <xdr:nvSpPr>
        <xdr:cNvPr id="4" name="Terminador 3">
          <a:hlinkClick xmlns:r="http://schemas.openxmlformats.org/officeDocument/2006/relationships" r:id="rId3"/>
          <a:extLst>
            <a:ext uri="{FF2B5EF4-FFF2-40B4-BE49-F238E27FC236}">
              <a16:creationId xmlns:a16="http://schemas.microsoft.com/office/drawing/2014/main" id="{00000000-0008-0000-0500-000004000000}"/>
            </a:ext>
          </a:extLst>
        </xdr:cNvPr>
        <xdr:cNvSpPr/>
      </xdr:nvSpPr>
      <xdr:spPr>
        <a:xfrm>
          <a:off x="127000" y="1406526"/>
          <a:ext cx="1282700" cy="393699"/>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algn="ctr"/>
          <a:r>
            <a:rPr lang="es-MX" sz="1200" b="1">
              <a:latin typeface="Yu Gothic" panose="020B0400000000000000" pitchFamily="34" charset="-128"/>
              <a:ea typeface="Yu Gothic" panose="020B0400000000000000" pitchFamily="34" charset="-128"/>
            </a:rPr>
            <a:t>PROPOSITO</a:t>
          </a:r>
        </a:p>
      </xdr:txBody>
    </xdr:sp>
    <xdr:clientData/>
  </xdr:twoCellAnchor>
  <xdr:twoCellAnchor>
    <xdr:from>
      <xdr:col>0</xdr:col>
      <xdr:colOff>60061</xdr:colOff>
      <xdr:row>4</xdr:row>
      <xdr:rowOff>529</xdr:rowOff>
    </xdr:from>
    <xdr:to>
      <xdr:col>2</xdr:col>
      <xdr:colOff>133350</xdr:colOff>
      <xdr:row>5</xdr:row>
      <xdr:rowOff>47625</xdr:rowOff>
    </xdr:to>
    <xdr:sp macro="" textlink="">
      <xdr:nvSpPr>
        <xdr:cNvPr id="5" name="Terminador 4">
          <a:hlinkClick xmlns:r="http://schemas.openxmlformats.org/officeDocument/2006/relationships" r:id="rId4"/>
          <a:extLst>
            <a:ext uri="{FF2B5EF4-FFF2-40B4-BE49-F238E27FC236}">
              <a16:creationId xmlns:a16="http://schemas.microsoft.com/office/drawing/2014/main" id="{00000000-0008-0000-0500-000005000000}"/>
            </a:ext>
          </a:extLst>
        </xdr:cNvPr>
        <xdr:cNvSpPr/>
      </xdr:nvSpPr>
      <xdr:spPr>
        <a:xfrm>
          <a:off x="60061" y="876829"/>
          <a:ext cx="1597289" cy="351896"/>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algn="ctr"/>
          <a:r>
            <a:rPr lang="es-MX" sz="1200" b="1">
              <a:latin typeface="Yu Gothic" panose="020B0400000000000000" pitchFamily="34" charset="-128"/>
              <a:ea typeface="Yu Gothic" panose="020B0400000000000000" pitchFamily="34" charset="-128"/>
            </a:rPr>
            <a:t>FUNDAMENTOS</a:t>
          </a:r>
        </a:p>
      </xdr:txBody>
    </xdr:sp>
    <xdr:clientData/>
  </xdr:twoCellAnchor>
  <xdr:twoCellAnchor>
    <xdr:from>
      <xdr:col>0</xdr:col>
      <xdr:colOff>148960</xdr:colOff>
      <xdr:row>1</xdr:row>
      <xdr:rowOff>181769</xdr:rowOff>
    </xdr:from>
    <xdr:to>
      <xdr:col>1</xdr:col>
      <xdr:colOff>676275</xdr:colOff>
      <xdr:row>3</xdr:row>
      <xdr:rowOff>95250</xdr:rowOff>
    </xdr:to>
    <xdr:sp macro="" textlink="">
      <xdr:nvSpPr>
        <xdr:cNvPr id="8" name="Terminador 7">
          <a:hlinkClick xmlns:r="http://schemas.openxmlformats.org/officeDocument/2006/relationships" r:id="rId5"/>
          <a:extLst>
            <a:ext uri="{FF2B5EF4-FFF2-40B4-BE49-F238E27FC236}">
              <a16:creationId xmlns:a16="http://schemas.microsoft.com/office/drawing/2014/main" id="{00000000-0008-0000-0500-000008000000}"/>
            </a:ext>
          </a:extLst>
        </xdr:cNvPr>
        <xdr:cNvSpPr/>
      </xdr:nvSpPr>
      <xdr:spPr>
        <a:xfrm>
          <a:off x="148960" y="372269"/>
          <a:ext cx="1289315" cy="351631"/>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algn="ctr"/>
          <a:r>
            <a:rPr lang="es-MX" sz="1200" b="1">
              <a:latin typeface="Yu Gothic" panose="020B0400000000000000" pitchFamily="34" charset="-128"/>
              <a:ea typeface="Yu Gothic" panose="020B0400000000000000" pitchFamily="34" charset="-128"/>
            </a:rPr>
            <a:t>PORTADA</a:t>
          </a:r>
        </a:p>
        <a:p>
          <a:pPr algn="ctr"/>
          <a:endParaRPr lang="es-MX" sz="1200" b="1">
            <a:latin typeface="Yu Gothic" panose="020B0400000000000000" pitchFamily="34" charset="-128"/>
            <a:ea typeface="Yu Gothic" panose="020B0400000000000000" pitchFamily="34" charset="-128"/>
          </a:endParaRPr>
        </a:p>
      </xdr:txBody>
    </xdr:sp>
    <xdr:clientData/>
  </xdr:twoCellAnchor>
  <xdr:twoCellAnchor>
    <xdr:from>
      <xdr:col>0</xdr:col>
      <xdr:colOff>199603</xdr:colOff>
      <xdr:row>11</xdr:row>
      <xdr:rowOff>15875</xdr:rowOff>
    </xdr:from>
    <xdr:to>
      <xdr:col>1</xdr:col>
      <xdr:colOff>752475</xdr:colOff>
      <xdr:row>12</xdr:row>
      <xdr:rowOff>142875</xdr:rowOff>
    </xdr:to>
    <xdr:sp macro="" textlink="">
      <xdr:nvSpPr>
        <xdr:cNvPr id="10" name="Terminador 9">
          <a:hlinkClick xmlns:r="http://schemas.openxmlformats.org/officeDocument/2006/relationships" r:id="rId6"/>
          <a:extLst>
            <a:ext uri="{FF2B5EF4-FFF2-40B4-BE49-F238E27FC236}">
              <a16:creationId xmlns:a16="http://schemas.microsoft.com/office/drawing/2014/main" id="{00000000-0008-0000-0500-00000A000000}"/>
            </a:ext>
          </a:extLst>
        </xdr:cNvPr>
        <xdr:cNvSpPr/>
      </xdr:nvSpPr>
      <xdr:spPr>
        <a:xfrm>
          <a:off x="199603" y="2606675"/>
          <a:ext cx="1314872" cy="327025"/>
        </a:xfrm>
        <a:prstGeom prst="flowChartTerminator">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algn="ctr"/>
          <a:r>
            <a:rPr lang="es-MX" sz="1200" b="1">
              <a:latin typeface="Yu Gothic" panose="020B0400000000000000" pitchFamily="34" charset="-128"/>
              <a:ea typeface="Yu Gothic" panose="020B0400000000000000" pitchFamily="34" charset="-128"/>
            </a:rPr>
            <a:t>SIMULADOR</a:t>
          </a:r>
        </a:p>
      </xdr:txBody>
    </xdr:sp>
    <xdr:clientData/>
  </xdr:twoCellAnchor>
  <xdr:twoCellAnchor>
    <xdr:from>
      <xdr:col>8</xdr:col>
      <xdr:colOff>1176086</xdr:colOff>
      <xdr:row>14</xdr:row>
      <xdr:rowOff>159021</xdr:rowOff>
    </xdr:from>
    <xdr:to>
      <xdr:col>11</xdr:col>
      <xdr:colOff>133307</xdr:colOff>
      <xdr:row>19</xdr:row>
      <xdr:rowOff>97778</xdr:rowOff>
    </xdr:to>
    <xdr:sp macro="" textlink="">
      <xdr:nvSpPr>
        <xdr:cNvPr id="14" name="Flecha derecha 1">
          <a:hlinkClick xmlns:r="http://schemas.openxmlformats.org/officeDocument/2006/relationships" r:id="rId7"/>
          <a:extLst>
            <a:ext uri="{FF2B5EF4-FFF2-40B4-BE49-F238E27FC236}">
              <a16:creationId xmlns:a16="http://schemas.microsoft.com/office/drawing/2014/main" id="{5CE7F3DF-638E-4317-9219-20B5DD852AB3}"/>
            </a:ext>
          </a:extLst>
        </xdr:cNvPr>
        <xdr:cNvSpPr/>
      </xdr:nvSpPr>
      <xdr:spPr>
        <a:xfrm>
          <a:off x="10314133" y="3512615"/>
          <a:ext cx="2340580" cy="1010319"/>
        </a:xfrm>
        <a:prstGeom prst="righ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¿POR QUÉ?</a:t>
          </a:r>
        </a:p>
      </xdr:txBody>
    </xdr:sp>
    <xdr:clientData/>
  </xdr:twoCellAnchor>
  <xdr:twoCellAnchor>
    <xdr:from>
      <xdr:col>5</xdr:col>
      <xdr:colOff>1071582</xdr:colOff>
      <xdr:row>27</xdr:row>
      <xdr:rowOff>2191</xdr:rowOff>
    </xdr:from>
    <xdr:to>
      <xdr:col>6</xdr:col>
      <xdr:colOff>312965</xdr:colOff>
      <xdr:row>34</xdr:row>
      <xdr:rowOff>69264</xdr:rowOff>
    </xdr:to>
    <xdr:sp macro="" textlink="">
      <xdr:nvSpPr>
        <xdr:cNvPr id="15" name="Flecha derecha 10">
          <a:hlinkClick xmlns:r="http://schemas.openxmlformats.org/officeDocument/2006/relationships" r:id="rId9"/>
          <a:extLst>
            <a:ext uri="{FF2B5EF4-FFF2-40B4-BE49-F238E27FC236}">
              <a16:creationId xmlns:a16="http://schemas.microsoft.com/office/drawing/2014/main" id="{C6AC44F0-B038-496A-8D15-CEFCFB1052FA}"/>
            </a:ext>
          </a:extLst>
        </xdr:cNvPr>
        <xdr:cNvSpPr/>
      </xdr:nvSpPr>
      <xdr:spPr>
        <a:xfrm>
          <a:off x="4822051" y="6064457"/>
          <a:ext cx="2346930" cy="1495823"/>
        </a:xfrm>
        <a:prstGeom prst="righ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UTILIDADES</a:t>
          </a:r>
        </a:p>
      </xdr:txBody>
    </xdr:sp>
    <xdr:clientData/>
  </xdr:twoCellAnchor>
  <xdr:twoCellAnchor>
    <xdr:from>
      <xdr:col>8</xdr:col>
      <xdr:colOff>1191209</xdr:colOff>
      <xdr:row>0</xdr:row>
      <xdr:rowOff>124161</xdr:rowOff>
    </xdr:from>
    <xdr:to>
      <xdr:col>11</xdr:col>
      <xdr:colOff>147428</xdr:colOff>
      <xdr:row>5</xdr:row>
      <xdr:rowOff>55166</xdr:rowOff>
    </xdr:to>
    <xdr:sp macro="" textlink="">
      <xdr:nvSpPr>
        <xdr:cNvPr id="16" name="Flecha derecha 12">
          <a:hlinkClick xmlns:r="http://schemas.openxmlformats.org/officeDocument/2006/relationships" r:id="rId10"/>
          <a:extLst>
            <a:ext uri="{FF2B5EF4-FFF2-40B4-BE49-F238E27FC236}">
              <a16:creationId xmlns:a16="http://schemas.microsoft.com/office/drawing/2014/main" id="{BA35CA97-C2DE-4E87-9940-D633F163C965}"/>
            </a:ext>
          </a:extLst>
        </xdr:cNvPr>
        <xdr:cNvSpPr/>
      </xdr:nvSpPr>
      <xdr:spPr>
        <a:xfrm>
          <a:off x="10329256" y="124161"/>
          <a:ext cx="2339578" cy="1072021"/>
        </a:xfrm>
        <a:prstGeom prst="righ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GAO 1</a:t>
          </a:r>
          <a:r>
            <a:rPr lang="es-MX" sz="1800" b="1" cap="none" spc="0" baseline="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 PRODUCTO</a:t>
          </a:r>
          <a:endPar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endParaRPr>
        </a:p>
      </xdr:txBody>
    </xdr:sp>
    <xdr:clientData/>
  </xdr:twoCellAnchor>
  <xdr:twoCellAnchor>
    <xdr:from>
      <xdr:col>34</xdr:col>
      <xdr:colOff>350655</xdr:colOff>
      <xdr:row>7</xdr:row>
      <xdr:rowOff>210052</xdr:rowOff>
    </xdr:from>
    <xdr:to>
      <xdr:col>36</xdr:col>
      <xdr:colOff>309757</xdr:colOff>
      <xdr:row>12</xdr:row>
      <xdr:rowOff>25167</xdr:rowOff>
    </xdr:to>
    <xdr:sp macro="" textlink="">
      <xdr:nvSpPr>
        <xdr:cNvPr id="23" name="Flecha: hacia la izquierda 22">
          <a:hlinkClick xmlns:r="http://schemas.openxmlformats.org/officeDocument/2006/relationships" r:id="rId11"/>
          <a:extLst>
            <a:ext uri="{FF2B5EF4-FFF2-40B4-BE49-F238E27FC236}">
              <a16:creationId xmlns:a16="http://schemas.microsoft.com/office/drawing/2014/main" id="{B28FCC47-30BE-4F85-9B25-FDB97FA4F8EF}"/>
            </a:ext>
          </a:extLst>
        </xdr:cNvPr>
        <xdr:cNvSpPr/>
      </xdr:nvSpPr>
      <xdr:spPr>
        <a:xfrm>
          <a:off x="32686046" y="1827318"/>
          <a:ext cx="1487070" cy="1075193"/>
        </a:xfrm>
        <a:prstGeom prst="lef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b="1">
              <a:solidFill>
                <a:sysClr val="windowText" lastClr="000000"/>
              </a:solidFill>
              <a:latin typeface="Tw Cen MT" panose="020B0602020104020603" pitchFamily="34" charset="0"/>
            </a:rPr>
            <a:t>INICIO</a:t>
          </a:r>
        </a:p>
      </xdr:txBody>
    </xdr:sp>
    <xdr:clientData/>
  </xdr:twoCellAnchor>
  <xdr:twoCellAnchor>
    <xdr:from>
      <xdr:col>18</xdr:col>
      <xdr:colOff>153912</xdr:colOff>
      <xdr:row>17</xdr:row>
      <xdr:rowOff>189000</xdr:rowOff>
    </xdr:from>
    <xdr:to>
      <xdr:col>19</xdr:col>
      <xdr:colOff>350654</xdr:colOff>
      <xdr:row>25</xdr:row>
      <xdr:rowOff>8954</xdr:rowOff>
    </xdr:to>
    <xdr:sp macro="" textlink="">
      <xdr:nvSpPr>
        <xdr:cNvPr id="25" name="Flecha: hacia la izquierda 24">
          <a:hlinkClick xmlns:r="http://schemas.openxmlformats.org/officeDocument/2006/relationships" r:id="rId11"/>
          <a:extLst>
            <a:ext uri="{FF2B5EF4-FFF2-40B4-BE49-F238E27FC236}">
              <a16:creationId xmlns:a16="http://schemas.microsoft.com/office/drawing/2014/main" id="{DAB28273-05DB-49F8-A3DF-D13FE719F633}"/>
            </a:ext>
          </a:extLst>
        </xdr:cNvPr>
        <xdr:cNvSpPr/>
      </xdr:nvSpPr>
      <xdr:spPr>
        <a:xfrm rot="5400000">
          <a:off x="17928829" y="4470411"/>
          <a:ext cx="1486829" cy="960726"/>
        </a:xfrm>
        <a:prstGeom prst="lef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b="1">
              <a:solidFill>
                <a:sysClr val="windowText" lastClr="000000"/>
              </a:solidFill>
              <a:latin typeface="Tw Cen MT" panose="020B0602020104020603" pitchFamily="34" charset="0"/>
            </a:rPr>
            <a:t>INICIO</a:t>
          </a:r>
        </a:p>
      </xdr:txBody>
    </xdr:sp>
    <xdr:clientData/>
  </xdr:twoCellAnchor>
  <xdr:twoCellAnchor>
    <xdr:from>
      <xdr:col>52</xdr:col>
      <xdr:colOff>535780</xdr:colOff>
      <xdr:row>5</xdr:row>
      <xdr:rowOff>49611</xdr:rowOff>
    </xdr:from>
    <xdr:to>
      <xdr:col>52</xdr:col>
      <xdr:colOff>1369217</xdr:colOff>
      <xdr:row>6</xdr:row>
      <xdr:rowOff>224204</xdr:rowOff>
    </xdr:to>
    <xdr:pic>
      <xdr:nvPicPr>
        <xdr:cNvPr id="17" name="Imagen 16"/>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158671" y="1230314"/>
          <a:ext cx="833437" cy="412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506016</xdr:colOff>
      <xdr:row>7</xdr:row>
      <xdr:rowOff>39687</xdr:rowOff>
    </xdr:from>
    <xdr:to>
      <xdr:col>52</xdr:col>
      <xdr:colOff>1339453</xdr:colOff>
      <xdr:row>9</xdr:row>
      <xdr:rowOff>15842</xdr:rowOff>
    </xdr:to>
    <xdr:pic>
      <xdr:nvPicPr>
        <xdr:cNvPr id="18" name="Imagen 17"/>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128907" y="1696640"/>
          <a:ext cx="833437" cy="412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515938</xdr:colOff>
      <xdr:row>2</xdr:row>
      <xdr:rowOff>89297</xdr:rowOff>
    </xdr:from>
    <xdr:to>
      <xdr:col>5</xdr:col>
      <xdr:colOff>1935163</xdr:colOff>
      <xdr:row>3</xdr:row>
      <xdr:rowOff>175022</xdr:rowOff>
    </xdr:to>
    <xdr:pic>
      <xdr:nvPicPr>
        <xdr:cNvPr id="19" name="Imagen 18"/>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727813" y="2867422"/>
          <a:ext cx="14192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446485</xdr:colOff>
      <xdr:row>6</xdr:row>
      <xdr:rowOff>79375</xdr:rowOff>
    </xdr:from>
    <xdr:to>
      <xdr:col>5</xdr:col>
      <xdr:colOff>1865710</xdr:colOff>
      <xdr:row>7</xdr:row>
      <xdr:rowOff>165100</xdr:rowOff>
    </xdr:to>
    <xdr:pic>
      <xdr:nvPicPr>
        <xdr:cNvPr id="20" name="Imagen 19"/>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658360" y="3810000"/>
          <a:ext cx="14192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466329</xdr:colOff>
      <xdr:row>4</xdr:row>
      <xdr:rowOff>69453</xdr:rowOff>
    </xdr:from>
    <xdr:to>
      <xdr:col>5</xdr:col>
      <xdr:colOff>1885554</xdr:colOff>
      <xdr:row>5</xdr:row>
      <xdr:rowOff>155178</xdr:rowOff>
    </xdr:to>
    <xdr:pic>
      <xdr:nvPicPr>
        <xdr:cNvPr id="21" name="Imagen 20"/>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678204" y="3323828"/>
          <a:ext cx="14192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595312</xdr:colOff>
      <xdr:row>0</xdr:row>
      <xdr:rowOff>148828</xdr:rowOff>
    </xdr:from>
    <xdr:to>
      <xdr:col>3</xdr:col>
      <xdr:colOff>307578</xdr:colOff>
      <xdr:row>2</xdr:row>
      <xdr:rowOff>128984</xdr:rowOff>
    </xdr:to>
    <xdr:sp macro="" textlink="">
      <xdr:nvSpPr>
        <xdr:cNvPr id="2" name="CuadroTexto 1"/>
        <xdr:cNvSpPr txBox="1"/>
      </xdr:nvSpPr>
      <xdr:spPr>
        <a:xfrm>
          <a:off x="2123281" y="148828"/>
          <a:ext cx="476250" cy="4067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I)</a:t>
          </a:r>
          <a:endParaRPr lang="es-MX" sz="1100"/>
        </a:p>
      </xdr:txBody>
    </xdr:sp>
    <xdr:clientData/>
  </xdr:twoCellAnchor>
  <xdr:twoCellAnchor>
    <xdr:from>
      <xdr:col>2</xdr:col>
      <xdr:colOff>644922</xdr:colOff>
      <xdr:row>10</xdr:row>
      <xdr:rowOff>79376</xdr:rowOff>
    </xdr:from>
    <xdr:to>
      <xdr:col>3</xdr:col>
      <xdr:colOff>357188</xdr:colOff>
      <xdr:row>11</xdr:row>
      <xdr:rowOff>158751</xdr:rowOff>
    </xdr:to>
    <xdr:sp macro="" textlink="">
      <xdr:nvSpPr>
        <xdr:cNvPr id="22" name="CuadroTexto 21"/>
        <xdr:cNvSpPr txBox="1"/>
      </xdr:nvSpPr>
      <xdr:spPr>
        <a:xfrm>
          <a:off x="2172891" y="2391173"/>
          <a:ext cx="476250" cy="4067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1)</a:t>
          </a:r>
          <a:endParaRPr lang="es-MX" sz="1100"/>
        </a:p>
      </xdr:txBody>
    </xdr:sp>
    <xdr:clientData/>
  </xdr:twoCellAnchor>
  <xdr:twoCellAnchor>
    <xdr:from>
      <xdr:col>2</xdr:col>
      <xdr:colOff>664766</xdr:colOff>
      <xdr:row>14</xdr:row>
      <xdr:rowOff>49609</xdr:rowOff>
    </xdr:from>
    <xdr:to>
      <xdr:col>3</xdr:col>
      <xdr:colOff>377032</xdr:colOff>
      <xdr:row>15</xdr:row>
      <xdr:rowOff>218281</xdr:rowOff>
    </xdr:to>
    <xdr:sp macro="" textlink="">
      <xdr:nvSpPr>
        <xdr:cNvPr id="27" name="CuadroTexto 26"/>
        <xdr:cNvSpPr txBox="1"/>
      </xdr:nvSpPr>
      <xdr:spPr>
        <a:xfrm>
          <a:off x="2192735" y="3403203"/>
          <a:ext cx="476250" cy="4067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2)</a:t>
          </a:r>
          <a:endParaRPr lang="es-MX" sz="1100"/>
        </a:p>
      </xdr:txBody>
    </xdr:sp>
    <xdr:clientData/>
  </xdr:twoCellAnchor>
  <xdr:twoCellAnchor>
    <xdr:from>
      <xdr:col>2</xdr:col>
      <xdr:colOff>734218</xdr:colOff>
      <xdr:row>26</xdr:row>
      <xdr:rowOff>178594</xdr:rowOff>
    </xdr:from>
    <xdr:to>
      <xdr:col>3</xdr:col>
      <xdr:colOff>446484</xdr:colOff>
      <xdr:row>29</xdr:row>
      <xdr:rowOff>19844</xdr:rowOff>
    </xdr:to>
    <xdr:sp macro="" textlink="">
      <xdr:nvSpPr>
        <xdr:cNvPr id="28" name="CuadroTexto 27"/>
        <xdr:cNvSpPr txBox="1"/>
      </xdr:nvSpPr>
      <xdr:spPr>
        <a:xfrm>
          <a:off x="2262187" y="6538516"/>
          <a:ext cx="476250" cy="4067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3)</a:t>
          </a:r>
          <a:endParaRPr lang="es-MX" sz="1100"/>
        </a:p>
      </xdr:txBody>
    </xdr:sp>
    <xdr:clientData/>
  </xdr:twoCellAnchor>
  <xdr:twoCellAnchor>
    <xdr:from>
      <xdr:col>52</xdr:col>
      <xdr:colOff>1627187</xdr:colOff>
      <xdr:row>12</xdr:row>
      <xdr:rowOff>138906</xdr:rowOff>
    </xdr:from>
    <xdr:to>
      <xdr:col>54</xdr:col>
      <xdr:colOff>0</xdr:colOff>
      <xdr:row>17</xdr:row>
      <xdr:rowOff>73084</xdr:rowOff>
    </xdr:to>
    <xdr:sp macro="" textlink="">
      <xdr:nvSpPr>
        <xdr:cNvPr id="29" name="Flecha: hacia la izquierda 22">
          <a:hlinkClick xmlns:r="http://schemas.openxmlformats.org/officeDocument/2006/relationships" r:id="rId11"/>
          <a:extLst>
            <a:ext uri="{FF2B5EF4-FFF2-40B4-BE49-F238E27FC236}">
              <a16:creationId xmlns:a16="http://schemas.microsoft.com/office/drawing/2014/main" id="{B28FCC47-30BE-4F85-9B25-FDB97FA4F8EF}"/>
            </a:ext>
          </a:extLst>
        </xdr:cNvPr>
        <xdr:cNvSpPr/>
      </xdr:nvSpPr>
      <xdr:spPr>
        <a:xfrm>
          <a:off x="49004140" y="3016250"/>
          <a:ext cx="1487070" cy="1075193"/>
        </a:xfrm>
        <a:prstGeom prst="lef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b="1">
              <a:solidFill>
                <a:sysClr val="windowText" lastClr="000000"/>
              </a:solidFill>
              <a:latin typeface="Tw Cen MT" panose="020B0602020104020603" pitchFamily="34" charset="0"/>
            </a:rPr>
            <a:t>INICIO</a:t>
          </a:r>
        </a:p>
      </xdr:txBody>
    </xdr:sp>
    <xdr:clientData/>
  </xdr:twoCellAnchor>
  <xdr:twoCellAnchor>
    <xdr:from>
      <xdr:col>0</xdr:col>
      <xdr:colOff>138906</xdr:colOff>
      <xdr:row>38</xdr:row>
      <xdr:rowOff>19844</xdr:rowOff>
    </xdr:from>
    <xdr:to>
      <xdr:col>2</xdr:col>
      <xdr:colOff>98007</xdr:colOff>
      <xdr:row>43</xdr:row>
      <xdr:rowOff>152458</xdr:rowOff>
    </xdr:to>
    <xdr:sp macro="" textlink="">
      <xdr:nvSpPr>
        <xdr:cNvPr id="30" name="Flecha: hacia la izquierda 22">
          <a:hlinkClick xmlns:r="http://schemas.openxmlformats.org/officeDocument/2006/relationships" r:id="rId11"/>
          <a:extLst>
            <a:ext uri="{FF2B5EF4-FFF2-40B4-BE49-F238E27FC236}">
              <a16:creationId xmlns:a16="http://schemas.microsoft.com/office/drawing/2014/main" id="{B28FCC47-30BE-4F85-9B25-FDB97FA4F8EF}"/>
            </a:ext>
          </a:extLst>
        </xdr:cNvPr>
        <xdr:cNvSpPr/>
      </xdr:nvSpPr>
      <xdr:spPr>
        <a:xfrm>
          <a:off x="138906" y="8641953"/>
          <a:ext cx="1487070" cy="1075193"/>
        </a:xfrm>
        <a:prstGeom prst="lef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b="1">
              <a:solidFill>
                <a:sysClr val="windowText" lastClr="000000"/>
              </a:solidFill>
              <a:latin typeface="Tw Cen MT" panose="020B0602020104020603" pitchFamily="34" charset="0"/>
            </a:rPr>
            <a:t>INICIO</a:t>
          </a:r>
        </a:p>
      </xdr:txBody>
    </xdr:sp>
    <xdr:clientData/>
  </xdr:twoCellAnchor>
  <xdr:twoCellAnchor>
    <xdr:from>
      <xdr:col>3</xdr:col>
      <xdr:colOff>33337</xdr:colOff>
      <xdr:row>37</xdr:row>
      <xdr:rowOff>102791</xdr:rowOff>
    </xdr:from>
    <xdr:to>
      <xdr:col>3</xdr:col>
      <xdr:colOff>509587</xdr:colOff>
      <xdr:row>39</xdr:row>
      <xdr:rowOff>132557</xdr:rowOff>
    </xdr:to>
    <xdr:sp macro="" textlink="">
      <xdr:nvSpPr>
        <xdr:cNvPr id="31" name="CuadroTexto 30"/>
        <xdr:cNvSpPr txBox="1"/>
      </xdr:nvSpPr>
      <xdr:spPr>
        <a:xfrm>
          <a:off x="2325290" y="8159354"/>
          <a:ext cx="476250" cy="4067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4)</a:t>
          </a:r>
          <a:endParaRPr lang="es-MX" sz="1100"/>
        </a:p>
      </xdr:txBody>
    </xdr:sp>
    <xdr:clientData/>
  </xdr:twoCellAnchor>
  <xdr:twoCellAnchor>
    <xdr:from>
      <xdr:col>3</xdr:col>
      <xdr:colOff>29766</xdr:colOff>
      <xdr:row>47</xdr:row>
      <xdr:rowOff>9922</xdr:rowOff>
    </xdr:from>
    <xdr:to>
      <xdr:col>3</xdr:col>
      <xdr:colOff>506016</xdr:colOff>
      <xdr:row>49</xdr:row>
      <xdr:rowOff>69453</xdr:rowOff>
    </xdr:to>
    <xdr:sp macro="" textlink="">
      <xdr:nvSpPr>
        <xdr:cNvPr id="33" name="CuadroTexto 32"/>
        <xdr:cNvSpPr txBox="1"/>
      </xdr:nvSpPr>
      <xdr:spPr>
        <a:xfrm>
          <a:off x="2321719" y="10110391"/>
          <a:ext cx="476250" cy="4365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II)</a:t>
          </a:r>
          <a:endParaRPr lang="es-MX" sz="1100"/>
        </a:p>
      </xdr:txBody>
    </xdr:sp>
    <xdr:clientData/>
  </xdr:twoCellAnchor>
  <xdr:twoCellAnchor>
    <xdr:from>
      <xdr:col>5</xdr:col>
      <xdr:colOff>1418828</xdr:colOff>
      <xdr:row>52</xdr:row>
      <xdr:rowOff>29766</xdr:rowOff>
    </xdr:from>
    <xdr:to>
      <xdr:col>6</xdr:col>
      <xdr:colOff>62843</xdr:colOff>
      <xdr:row>59</xdr:row>
      <xdr:rowOff>150157</xdr:rowOff>
    </xdr:to>
    <xdr:sp macro="" textlink="">
      <xdr:nvSpPr>
        <xdr:cNvPr id="34" name="CuadroTexto 33">
          <a:hlinkClick xmlns:r="http://schemas.openxmlformats.org/officeDocument/2006/relationships" r:id="rId14"/>
          <a:extLst>
            <a:ext uri="{FF2B5EF4-FFF2-40B4-BE49-F238E27FC236}">
              <a16:creationId xmlns:a16="http://schemas.microsoft.com/office/drawing/2014/main" id="{00000000-0008-0000-0400-000005000000}"/>
            </a:ext>
          </a:extLst>
        </xdr:cNvPr>
        <xdr:cNvSpPr txBox="1"/>
      </xdr:nvSpPr>
      <xdr:spPr>
        <a:xfrm>
          <a:off x="5169297" y="11072813"/>
          <a:ext cx="1749562" cy="1440000"/>
        </a:xfrm>
        <a:prstGeom prst="rect">
          <a:avLst/>
        </a:prstGeom>
        <a:blipFill>
          <a:blip xmlns:r="http://schemas.openxmlformats.org/officeDocument/2006/relationships" r:embed="rId15"/>
          <a:tile tx="0" ty="0" sx="100000" sy="100000" flip="none" algn="tl"/>
        </a:blipFill>
        <a:ln w="57150">
          <a:solidFill>
            <a:schemeClr val="tx1">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s-MX" sz="1400" b="1">
              <a:solidFill>
                <a:sysClr val="windowText" lastClr="000000"/>
              </a:solidFill>
              <a:latin typeface="Tw Cen MT" panose="020B0602020104020603" pitchFamily="34" charset="0"/>
              <a:ea typeface="Yu Gothic" panose="020B0400000000000000" pitchFamily="34" charset="-128"/>
            </a:rPr>
            <a:t>Punto de Equilibrio (unidades</a:t>
          </a:r>
          <a:r>
            <a:rPr lang="es-MX" sz="1400" b="1" baseline="0">
              <a:solidFill>
                <a:sysClr val="windowText" lastClr="000000"/>
              </a:solidFill>
              <a:latin typeface="Tw Cen MT" panose="020B0602020104020603" pitchFamily="34" charset="0"/>
              <a:ea typeface="Yu Gothic" panose="020B0400000000000000" pitchFamily="34" charset="-128"/>
            </a:rPr>
            <a:t> y utilidad deseada).</a:t>
          </a:r>
          <a:r>
            <a:rPr lang="es-MX" sz="1400" b="1">
              <a:solidFill>
                <a:sysClr val="windowText" lastClr="000000"/>
              </a:solidFill>
              <a:latin typeface="Tw Cen MT" panose="020B0602020104020603" pitchFamily="34" charset="0"/>
              <a:ea typeface="Yu Gothic" panose="020B0400000000000000" pitchFamily="34" charset="-128"/>
            </a:rPr>
            <a:t/>
          </a:r>
          <a:br>
            <a:rPr lang="es-MX" sz="1400" b="1">
              <a:solidFill>
                <a:sysClr val="windowText" lastClr="000000"/>
              </a:solidFill>
              <a:latin typeface="Tw Cen MT" panose="020B0602020104020603" pitchFamily="34" charset="0"/>
              <a:ea typeface="Yu Gothic" panose="020B0400000000000000" pitchFamily="34" charset="-128"/>
            </a:rPr>
          </a:br>
          <a:endParaRPr lang="es-MX" sz="1400" b="1">
            <a:solidFill>
              <a:sysClr val="windowText" lastClr="000000"/>
            </a:solidFill>
            <a:latin typeface="Tw Cen MT" panose="020B0602020104020603" pitchFamily="34" charset="0"/>
            <a:ea typeface="Yu Gothic" panose="020B0400000000000000" pitchFamily="34" charset="-128"/>
          </a:endParaRPr>
        </a:p>
        <a:p>
          <a:pPr algn="ctr"/>
          <a:r>
            <a:rPr lang="es-MX" sz="1400" b="1">
              <a:solidFill>
                <a:sysClr val="windowText" lastClr="000000"/>
              </a:solidFill>
              <a:latin typeface="Tw Cen MT" panose="020B0602020104020603" pitchFamily="34" charset="0"/>
              <a:ea typeface="Yu Gothic" panose="020B0400000000000000" pitchFamily="34" charset="-128"/>
            </a:rPr>
            <a:t>VARIOS</a:t>
          </a:r>
          <a:r>
            <a:rPr lang="es-MX" sz="1400" b="1" baseline="0">
              <a:solidFill>
                <a:sysClr val="windowText" lastClr="000000"/>
              </a:solidFill>
              <a:latin typeface="Tw Cen MT" panose="020B0602020104020603" pitchFamily="34" charset="0"/>
              <a:ea typeface="Yu Gothic" panose="020B0400000000000000" pitchFamily="34" charset="-128"/>
            </a:rPr>
            <a:t> PRODUCTOS</a:t>
          </a:r>
        </a:p>
        <a:p>
          <a:endParaRPr lang="es-MX" sz="1100"/>
        </a:p>
      </xdr:txBody>
    </xdr:sp>
    <xdr:clientData/>
  </xdr:twoCellAnchor>
  <xdr:twoCellAnchor>
    <xdr:from>
      <xdr:col>3</xdr:col>
      <xdr:colOff>29766</xdr:colOff>
      <xdr:row>52</xdr:row>
      <xdr:rowOff>168672</xdr:rowOff>
    </xdr:from>
    <xdr:to>
      <xdr:col>3</xdr:col>
      <xdr:colOff>506016</xdr:colOff>
      <xdr:row>55</xdr:row>
      <xdr:rowOff>39687</xdr:rowOff>
    </xdr:to>
    <xdr:sp macro="" textlink="">
      <xdr:nvSpPr>
        <xdr:cNvPr id="36" name="CuadroTexto 35"/>
        <xdr:cNvSpPr txBox="1"/>
      </xdr:nvSpPr>
      <xdr:spPr>
        <a:xfrm>
          <a:off x="2321719" y="11211719"/>
          <a:ext cx="476250" cy="4365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A)</a:t>
          </a:r>
          <a:endParaRPr lang="es-MX" sz="1100"/>
        </a:p>
      </xdr:txBody>
    </xdr:sp>
    <xdr:clientData/>
  </xdr:twoCellAnchor>
  <xdr:twoCellAnchor>
    <xdr:from>
      <xdr:col>3</xdr:col>
      <xdr:colOff>1</xdr:colOff>
      <xdr:row>62</xdr:row>
      <xdr:rowOff>19844</xdr:rowOff>
    </xdr:from>
    <xdr:to>
      <xdr:col>3</xdr:col>
      <xdr:colOff>476251</xdr:colOff>
      <xdr:row>64</xdr:row>
      <xdr:rowOff>79375</xdr:rowOff>
    </xdr:to>
    <xdr:sp macro="" textlink="">
      <xdr:nvSpPr>
        <xdr:cNvPr id="37" name="CuadroTexto 36"/>
        <xdr:cNvSpPr txBox="1"/>
      </xdr:nvSpPr>
      <xdr:spPr>
        <a:xfrm>
          <a:off x="2291954" y="12948047"/>
          <a:ext cx="476250" cy="4365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B)</a:t>
          </a:r>
          <a:endParaRPr lang="es-MX" sz="1100"/>
        </a:p>
      </xdr:txBody>
    </xdr:sp>
    <xdr:clientData/>
  </xdr:twoCellAnchor>
  <xdr:twoCellAnchor>
    <xdr:from>
      <xdr:col>3</xdr:col>
      <xdr:colOff>0</xdr:colOff>
      <xdr:row>67</xdr:row>
      <xdr:rowOff>0</xdr:rowOff>
    </xdr:from>
    <xdr:to>
      <xdr:col>3</xdr:col>
      <xdr:colOff>476250</xdr:colOff>
      <xdr:row>69</xdr:row>
      <xdr:rowOff>59530</xdr:rowOff>
    </xdr:to>
    <xdr:sp macro="" textlink="">
      <xdr:nvSpPr>
        <xdr:cNvPr id="38" name="CuadroTexto 37"/>
        <xdr:cNvSpPr txBox="1"/>
      </xdr:nvSpPr>
      <xdr:spPr>
        <a:xfrm>
          <a:off x="2291953" y="13870781"/>
          <a:ext cx="476250" cy="4365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C)</a:t>
          </a:r>
          <a:endParaRPr lang="es-MX" sz="1100"/>
        </a:p>
      </xdr:txBody>
    </xdr:sp>
    <xdr:clientData/>
  </xdr:twoCellAnchor>
  <xdr:twoCellAnchor>
    <xdr:from>
      <xdr:col>6</xdr:col>
      <xdr:colOff>1081484</xdr:colOff>
      <xdr:row>52</xdr:row>
      <xdr:rowOff>168672</xdr:rowOff>
    </xdr:from>
    <xdr:to>
      <xdr:col>7</xdr:col>
      <xdr:colOff>367109</xdr:colOff>
      <xdr:row>55</xdr:row>
      <xdr:rowOff>39688</xdr:rowOff>
    </xdr:to>
    <xdr:sp macro="" textlink="">
      <xdr:nvSpPr>
        <xdr:cNvPr id="39" name="CuadroTexto 38"/>
        <xdr:cNvSpPr txBox="1"/>
      </xdr:nvSpPr>
      <xdr:spPr>
        <a:xfrm>
          <a:off x="7937500" y="11797110"/>
          <a:ext cx="476250" cy="4365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s-MX"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D)</a:t>
          </a:r>
          <a:endParaRPr lang="es-MX" sz="1100"/>
        </a:p>
      </xdr:txBody>
    </xdr:sp>
    <xdr:clientData/>
  </xdr:twoCellAnchor>
  <xdr:twoCellAnchor>
    <xdr:from>
      <xdr:col>8</xdr:col>
      <xdr:colOff>1194782</xdr:colOff>
      <xdr:row>5</xdr:row>
      <xdr:rowOff>217030</xdr:rowOff>
    </xdr:from>
    <xdr:to>
      <xdr:col>11</xdr:col>
      <xdr:colOff>151001</xdr:colOff>
      <xdr:row>10</xdr:row>
      <xdr:rowOff>118270</xdr:rowOff>
    </xdr:to>
    <xdr:sp macro="" textlink="">
      <xdr:nvSpPr>
        <xdr:cNvPr id="47" name="Flecha derecha 12">
          <a:hlinkClick xmlns:r="http://schemas.openxmlformats.org/officeDocument/2006/relationships" r:id="rId16"/>
          <a:extLst>
            <a:ext uri="{FF2B5EF4-FFF2-40B4-BE49-F238E27FC236}">
              <a16:creationId xmlns:a16="http://schemas.microsoft.com/office/drawing/2014/main" id="{BA35CA97-C2DE-4E87-9940-D633F163C965}"/>
            </a:ext>
          </a:extLst>
        </xdr:cNvPr>
        <xdr:cNvSpPr/>
      </xdr:nvSpPr>
      <xdr:spPr>
        <a:xfrm>
          <a:off x="10332829" y="1358046"/>
          <a:ext cx="2339578" cy="1072021"/>
        </a:xfrm>
        <a:prstGeom prst="righ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CUESTIONARIO 1</a:t>
          </a:r>
        </a:p>
      </xdr:txBody>
    </xdr:sp>
    <xdr:clientData/>
  </xdr:twoCellAnchor>
  <xdr:twoCellAnchor>
    <xdr:from>
      <xdr:col>8</xdr:col>
      <xdr:colOff>1190626</xdr:colOff>
      <xdr:row>10</xdr:row>
      <xdr:rowOff>109140</xdr:rowOff>
    </xdr:from>
    <xdr:to>
      <xdr:col>11</xdr:col>
      <xdr:colOff>146845</xdr:colOff>
      <xdr:row>14</xdr:row>
      <xdr:rowOff>139364</xdr:rowOff>
    </xdr:to>
    <xdr:sp macro="" textlink="">
      <xdr:nvSpPr>
        <xdr:cNvPr id="48" name="Flecha derecha 12">
          <a:hlinkClick xmlns:r="http://schemas.openxmlformats.org/officeDocument/2006/relationships" r:id="rId17"/>
          <a:extLst>
            <a:ext uri="{FF2B5EF4-FFF2-40B4-BE49-F238E27FC236}">
              <a16:creationId xmlns:a16="http://schemas.microsoft.com/office/drawing/2014/main" id="{BA35CA97-C2DE-4E87-9940-D633F163C965}"/>
            </a:ext>
          </a:extLst>
        </xdr:cNvPr>
        <xdr:cNvSpPr/>
      </xdr:nvSpPr>
      <xdr:spPr>
        <a:xfrm>
          <a:off x="10328673" y="2420937"/>
          <a:ext cx="2339578" cy="1072021"/>
        </a:xfrm>
        <a:prstGeom prst="righ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1" cap="none" spc="0">
              <a:ln w="0"/>
              <a:solidFill>
                <a:sysClr val="windowText" lastClr="000000"/>
              </a:solidFill>
              <a:effectLst>
                <a:outerShdw blurRad="38100" dist="19050" dir="2700000" algn="tl" rotWithShape="0">
                  <a:schemeClr val="dk1">
                    <a:alpha val="40000"/>
                  </a:schemeClr>
                </a:outerShdw>
              </a:effectLst>
              <a:latin typeface="Tw Cen MT" panose="020B0602020104020603" pitchFamily="34" charset="0"/>
            </a:rPr>
            <a:t>CUESTIONARIO 2</a:t>
          </a:r>
        </a:p>
      </xdr:txBody>
    </xdr:sp>
    <xdr:clientData/>
  </xdr:twoCellAnchor>
  <xdr:twoCellAnchor>
    <xdr:from>
      <xdr:col>0</xdr:col>
      <xdr:colOff>79375</xdr:colOff>
      <xdr:row>60</xdr:row>
      <xdr:rowOff>168672</xdr:rowOff>
    </xdr:from>
    <xdr:to>
      <xdr:col>2</xdr:col>
      <xdr:colOff>38476</xdr:colOff>
      <xdr:row>67</xdr:row>
      <xdr:rowOff>13552</xdr:rowOff>
    </xdr:to>
    <xdr:sp macro="" textlink="">
      <xdr:nvSpPr>
        <xdr:cNvPr id="49" name="Flecha: hacia la izquierda 22">
          <a:hlinkClick xmlns:r="http://schemas.openxmlformats.org/officeDocument/2006/relationships" r:id="rId11"/>
          <a:extLst>
            <a:ext uri="{FF2B5EF4-FFF2-40B4-BE49-F238E27FC236}">
              <a16:creationId xmlns:a16="http://schemas.microsoft.com/office/drawing/2014/main" id="{B28FCC47-30BE-4F85-9B25-FDB97FA4F8EF}"/>
            </a:ext>
          </a:extLst>
        </xdr:cNvPr>
        <xdr:cNvSpPr/>
      </xdr:nvSpPr>
      <xdr:spPr>
        <a:xfrm>
          <a:off x="79375" y="12799219"/>
          <a:ext cx="1487070" cy="1164489"/>
        </a:xfrm>
        <a:prstGeom prst="leftArrow">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b="1">
              <a:solidFill>
                <a:sysClr val="windowText" lastClr="000000"/>
              </a:solidFill>
              <a:latin typeface="Tw Cen MT" panose="020B0602020104020603" pitchFamily="34" charset="0"/>
            </a:rPr>
            <a:t>INICIO</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DMINISTRACION/PuntoDeEquilibr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INTRODUCCIÓN"/>
      <sheetName val="Hoja7"/>
      <sheetName val="Hoja1"/>
      <sheetName val="Hoja4"/>
      <sheetName val="Hoja2"/>
    </sheetNames>
    <sheetDataSet>
      <sheetData sheetId="0"/>
      <sheetData sheetId="1"/>
      <sheetData sheetId="2"/>
      <sheetData sheetId="3"/>
      <sheetData sheetId="4">
        <row r="16">
          <cell r="J16">
            <v>3.8</v>
          </cell>
          <cell r="K16">
            <v>5.3</v>
          </cell>
          <cell r="L16">
            <v>7.5</v>
          </cell>
        </row>
        <row r="17">
          <cell r="J17">
            <v>2.75</v>
          </cell>
          <cell r="K17">
            <v>4.5</v>
          </cell>
          <cell r="L17">
            <v>6.1</v>
          </cell>
        </row>
        <row r="18">
          <cell r="J18">
            <v>85000</v>
          </cell>
        </row>
        <row r="19">
          <cell r="J19">
            <v>0.35</v>
          </cell>
          <cell r="K19">
            <v>0.25</v>
          </cell>
          <cell r="L19">
            <v>0.4</v>
          </cell>
        </row>
        <row r="23">
          <cell r="J23">
            <v>3.8</v>
          </cell>
          <cell r="K23">
            <v>5.3</v>
          </cell>
          <cell r="L23">
            <v>7.5</v>
          </cell>
          <cell r="M23">
            <v>6.5</v>
          </cell>
        </row>
        <row r="24">
          <cell r="J24">
            <v>2.8</v>
          </cell>
          <cell r="K24">
            <v>4.8</v>
          </cell>
          <cell r="L24">
            <v>6.35</v>
          </cell>
          <cell r="M24">
            <v>4.5</v>
          </cell>
        </row>
        <row r="25">
          <cell r="J25">
            <v>105000</v>
          </cell>
        </row>
        <row r="26">
          <cell r="J26">
            <v>0.28000000000000003</v>
          </cell>
          <cell r="K26">
            <v>0.31</v>
          </cell>
          <cell r="L26">
            <v>0.17</v>
          </cell>
          <cell r="M26">
            <v>0.24</v>
          </cell>
        </row>
        <row r="31">
          <cell r="J31">
            <v>3.8</v>
          </cell>
          <cell r="K31">
            <v>5.3</v>
          </cell>
          <cell r="L31">
            <v>7.5</v>
          </cell>
          <cell r="M31">
            <v>4.5</v>
          </cell>
          <cell r="N31">
            <v>5.3</v>
          </cell>
        </row>
        <row r="32">
          <cell r="J32">
            <v>2.65</v>
          </cell>
          <cell r="K32">
            <v>4.1500000000000004</v>
          </cell>
          <cell r="L32">
            <v>5.7</v>
          </cell>
          <cell r="M32">
            <v>3.9</v>
          </cell>
          <cell r="N32">
            <v>4.5</v>
          </cell>
        </row>
        <row r="33">
          <cell r="J33">
            <v>125000</v>
          </cell>
        </row>
        <row r="34">
          <cell r="J34">
            <v>0.16</v>
          </cell>
          <cell r="K34">
            <v>0.21</v>
          </cell>
          <cell r="L34">
            <v>0.31</v>
          </cell>
          <cell r="M34">
            <v>0.17</v>
          </cell>
          <cell r="N34">
            <v>0.15</v>
          </cell>
        </row>
        <row r="79">
          <cell r="X79">
            <v>75388.026607538806</v>
          </cell>
        </row>
        <row r="90">
          <cell r="X90">
            <v>94552.00360198108</v>
          </cell>
        </row>
        <row r="100">
          <cell r="X100">
            <v>103691.41435089176</v>
          </cell>
        </row>
      </sheetData>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1:P9"/>
  <sheetViews>
    <sheetView showGridLines="0" tabSelected="1" zoomScale="95" zoomScaleNormal="95" zoomScalePageLayoutView="80" workbookViewId="0"/>
  </sheetViews>
  <sheetFormatPr baseColWidth="10" defaultRowHeight="15"/>
  <cols>
    <col min="1" max="8" width="11.42578125" style="1"/>
    <col min="9" max="9" width="12.28515625" style="1" customWidth="1"/>
    <col min="10" max="16384" width="11.42578125" style="1"/>
  </cols>
  <sheetData>
    <row r="1" spans="2:16">
      <c r="B1" s="3"/>
      <c r="C1" s="3"/>
      <c r="D1" s="3"/>
      <c r="E1" s="3"/>
      <c r="F1" s="3"/>
      <c r="G1" s="3"/>
      <c r="H1" s="3"/>
      <c r="I1" s="3"/>
    </row>
    <row r="9" spans="2:16">
      <c r="P9"/>
    </row>
  </sheetData>
  <pageMargins left="0.7" right="0.7" top="0.75" bottom="0.75" header="0.3" footer="0.3"/>
  <pageSetup paperSize="9"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zoomScale="80" zoomScaleNormal="80" workbookViewId="0"/>
  </sheetViews>
  <sheetFormatPr baseColWidth="10" defaultRowHeight="15"/>
  <cols>
    <col min="1" max="6" width="11.42578125" style="4"/>
    <col min="7" max="7" width="25.5703125" style="4" customWidth="1"/>
    <col min="8" max="11" width="11.42578125" style="4"/>
    <col min="12" max="12" width="12.85546875" style="4" customWidth="1"/>
    <col min="13" max="16" width="11.42578125" style="4"/>
    <col min="17" max="18" width="11.42578125" style="4" customWidth="1"/>
    <col min="19" max="16384" width="11.42578125" style="4"/>
  </cols>
  <sheetData>
    <row r="1" spans="3:16" ht="15" customHeight="1">
      <c r="C1" s="112"/>
      <c r="D1" s="112"/>
      <c r="E1" s="112"/>
      <c r="F1" s="112"/>
      <c r="G1" s="112"/>
      <c r="H1" s="112"/>
      <c r="I1" s="112"/>
      <c r="J1" s="112"/>
      <c r="K1" s="112"/>
      <c r="L1" s="112"/>
      <c r="M1" s="112"/>
      <c r="N1" s="112"/>
      <c r="O1" s="112"/>
      <c r="P1" s="112"/>
    </row>
    <row r="2" spans="3:16" ht="15" customHeight="1">
      <c r="C2" s="112"/>
      <c r="D2" s="112"/>
      <c r="E2" s="112"/>
      <c r="F2" s="112"/>
      <c r="G2" s="112"/>
      <c r="H2" s="112"/>
      <c r="I2" s="112"/>
      <c r="J2" s="112"/>
      <c r="K2" s="112"/>
      <c r="L2" s="112"/>
      <c r="M2" s="112"/>
      <c r="N2" s="112"/>
      <c r="O2" s="112"/>
      <c r="P2" s="112"/>
    </row>
    <row r="3" spans="3:16" ht="15" customHeight="1">
      <c r="C3" s="112"/>
      <c r="D3" s="112"/>
      <c r="E3" s="112"/>
      <c r="F3" s="112"/>
      <c r="G3" s="112"/>
      <c r="H3" s="112"/>
      <c r="I3" s="112"/>
      <c r="J3" s="112"/>
      <c r="K3" s="112"/>
      <c r="L3" s="112"/>
      <c r="M3" s="112"/>
      <c r="N3" s="112"/>
      <c r="O3" s="112"/>
      <c r="P3" s="112"/>
    </row>
    <row r="4" spans="3:16" ht="15" customHeight="1">
      <c r="C4" s="112"/>
      <c r="D4" s="112"/>
      <c r="E4" s="112"/>
      <c r="F4" s="112"/>
      <c r="G4" s="112"/>
      <c r="H4" s="112"/>
      <c r="I4" s="112"/>
      <c r="J4" s="112"/>
      <c r="K4" s="112"/>
      <c r="L4" s="112"/>
      <c r="M4" s="112"/>
      <c r="N4" s="112"/>
      <c r="O4" s="112"/>
      <c r="P4" s="112"/>
    </row>
    <row r="48" spans="1:19">
      <c r="A48" s="6"/>
      <c r="B48" s="6"/>
      <c r="C48" s="6"/>
      <c r="D48" s="6"/>
      <c r="E48" s="6"/>
      <c r="F48" s="6"/>
      <c r="G48" s="6"/>
      <c r="H48" s="6"/>
      <c r="I48" s="6"/>
      <c r="J48" s="6"/>
      <c r="K48" s="6"/>
      <c r="L48" s="6"/>
      <c r="M48" s="6"/>
      <c r="N48" s="6"/>
      <c r="O48" s="6"/>
      <c r="P48" s="6"/>
      <c r="Q48" s="6"/>
      <c r="R48" s="6"/>
      <c r="S48" s="6"/>
    </row>
    <row r="49" spans="1:19">
      <c r="A49" s="6"/>
      <c r="B49" s="6"/>
      <c r="C49" s="6"/>
      <c r="D49" s="6"/>
      <c r="E49" s="6"/>
      <c r="F49" s="6"/>
      <c r="G49" s="6"/>
      <c r="H49" s="6"/>
      <c r="I49" s="6"/>
      <c r="J49" s="6"/>
      <c r="K49" s="6"/>
      <c r="L49" s="6"/>
      <c r="M49" s="6"/>
      <c r="N49" s="6"/>
      <c r="O49" s="6"/>
      <c r="P49" s="6"/>
      <c r="Q49" s="6"/>
      <c r="R49" s="6"/>
      <c r="S49" s="6"/>
    </row>
    <row r="50" spans="1:19">
      <c r="A50" s="6"/>
      <c r="B50" s="6"/>
      <c r="C50" s="6"/>
      <c r="D50" s="6"/>
      <c r="E50" s="6"/>
      <c r="F50" s="6"/>
      <c r="G50" s="6"/>
      <c r="H50" s="6"/>
      <c r="I50" s="6"/>
      <c r="J50" s="6"/>
      <c r="K50" s="6"/>
      <c r="L50" s="6"/>
      <c r="M50" s="6"/>
      <c r="N50" s="6"/>
      <c r="O50" s="6"/>
      <c r="P50" s="6"/>
      <c r="Q50" s="6"/>
      <c r="R50" s="6"/>
      <c r="S50" s="6"/>
    </row>
    <row r="51" spans="1:19">
      <c r="A51" s="6"/>
      <c r="B51" s="6"/>
      <c r="C51" s="6"/>
      <c r="D51" s="6"/>
      <c r="E51" s="6"/>
      <c r="F51" s="6"/>
      <c r="G51" s="6"/>
      <c r="H51" s="6"/>
      <c r="I51" s="6"/>
      <c r="J51" s="6"/>
      <c r="K51" s="6"/>
      <c r="L51" s="6"/>
      <c r="M51" s="6"/>
      <c r="N51" s="6"/>
      <c r="O51" s="6"/>
      <c r="P51" s="6"/>
      <c r="Q51" s="6"/>
      <c r="R51" s="6"/>
      <c r="S51" s="6"/>
    </row>
    <row r="52" spans="1:19">
      <c r="A52" s="6"/>
      <c r="B52" s="6"/>
      <c r="C52" s="6"/>
      <c r="D52" s="6"/>
      <c r="E52" s="6"/>
      <c r="F52" s="6"/>
      <c r="G52" s="6"/>
      <c r="H52" s="6"/>
      <c r="I52" s="6"/>
      <c r="J52" s="6"/>
      <c r="K52" s="6"/>
      <c r="L52" s="6"/>
      <c r="M52" s="6"/>
      <c r="N52" s="6"/>
      <c r="O52" s="6"/>
      <c r="P52" s="6"/>
      <c r="Q52" s="6"/>
      <c r="R52" s="6"/>
      <c r="S52" s="6"/>
    </row>
    <row r="53" spans="1:19">
      <c r="A53" s="6"/>
      <c r="B53" s="6"/>
      <c r="C53" s="6"/>
      <c r="D53" s="6"/>
      <c r="E53" s="6"/>
      <c r="F53" s="6"/>
      <c r="G53" s="6"/>
      <c r="H53" s="6"/>
      <c r="I53" s="6"/>
      <c r="J53" s="6"/>
      <c r="K53" s="6"/>
      <c r="L53" s="6"/>
      <c r="M53" s="6"/>
      <c r="N53" s="6"/>
      <c r="O53" s="6"/>
      <c r="P53" s="6"/>
      <c r="Q53" s="6"/>
      <c r="R53" s="6"/>
      <c r="S53" s="6"/>
    </row>
    <row r="54" spans="1:19">
      <c r="A54" s="6"/>
      <c r="B54" s="6"/>
      <c r="C54" s="6"/>
      <c r="D54" s="6"/>
      <c r="E54" s="6"/>
      <c r="F54" s="6"/>
      <c r="G54" s="6"/>
      <c r="H54" s="6"/>
      <c r="I54" s="6"/>
      <c r="J54" s="6"/>
      <c r="K54" s="6"/>
      <c r="L54" s="6"/>
      <c r="M54" s="6"/>
      <c r="N54" s="6"/>
      <c r="O54" s="6"/>
      <c r="P54" s="6"/>
      <c r="Q54" s="6"/>
      <c r="R54" s="6"/>
      <c r="S54" s="6"/>
    </row>
    <row r="55" spans="1:19">
      <c r="A55" s="6"/>
      <c r="B55" s="6"/>
      <c r="C55" s="6"/>
      <c r="D55" s="6"/>
      <c r="E55" s="6"/>
      <c r="F55" s="6"/>
      <c r="G55" s="6"/>
      <c r="H55" s="6"/>
      <c r="I55" s="6"/>
      <c r="J55" s="6"/>
      <c r="K55" s="6"/>
      <c r="L55" s="6"/>
      <c r="M55" s="6"/>
      <c r="N55" s="6"/>
      <c r="O55" s="6"/>
      <c r="P55" s="6"/>
      <c r="Q55" s="6"/>
      <c r="R55" s="6"/>
      <c r="S55" s="6"/>
    </row>
    <row r="56" spans="1:19">
      <c r="A56" s="6"/>
      <c r="B56" s="6"/>
      <c r="C56" s="6"/>
      <c r="D56" s="6"/>
      <c r="E56" s="6"/>
      <c r="F56" s="6"/>
      <c r="G56" s="6"/>
      <c r="H56" s="6"/>
      <c r="I56" s="6"/>
      <c r="J56" s="6"/>
      <c r="K56" s="6"/>
      <c r="L56" s="6"/>
      <c r="M56" s="6"/>
      <c r="N56" s="6"/>
      <c r="O56" s="6"/>
      <c r="P56" s="6"/>
      <c r="Q56" s="6"/>
      <c r="R56" s="6"/>
      <c r="S56" s="6"/>
    </row>
    <row r="57" spans="1:19">
      <c r="A57" s="6"/>
      <c r="B57" s="6"/>
      <c r="C57" s="6"/>
      <c r="D57" s="6"/>
      <c r="E57" s="6"/>
      <c r="F57" s="6"/>
      <c r="G57" s="6"/>
      <c r="H57" s="6"/>
      <c r="I57" s="6"/>
      <c r="J57" s="6"/>
      <c r="K57" s="6"/>
      <c r="L57" s="6"/>
      <c r="M57" s="6"/>
      <c r="N57" s="6"/>
      <c r="O57" s="6"/>
      <c r="P57" s="6"/>
      <c r="Q57" s="6"/>
      <c r="R57" s="6"/>
      <c r="S57" s="6"/>
    </row>
    <row r="58" spans="1:19">
      <c r="A58" s="6"/>
      <c r="B58" s="6"/>
      <c r="C58" s="6"/>
      <c r="D58" s="6"/>
      <c r="E58" s="6"/>
      <c r="F58" s="6"/>
      <c r="G58" s="6"/>
      <c r="H58" s="6"/>
      <c r="I58" s="6"/>
      <c r="J58" s="6"/>
      <c r="K58" s="6"/>
      <c r="L58" s="6"/>
      <c r="M58" s="6"/>
      <c r="N58" s="6"/>
      <c r="O58" s="6"/>
      <c r="P58" s="6"/>
      <c r="Q58" s="6"/>
      <c r="R58" s="6"/>
      <c r="S58" s="6"/>
    </row>
    <row r="59" spans="1:19">
      <c r="A59" s="6"/>
      <c r="B59" s="6"/>
      <c r="C59" s="6"/>
      <c r="D59" s="6"/>
      <c r="E59" s="6"/>
      <c r="F59" s="6"/>
      <c r="G59" s="6"/>
      <c r="H59" s="6"/>
      <c r="I59" s="6"/>
      <c r="J59" s="6"/>
      <c r="K59" s="6"/>
      <c r="L59" s="6"/>
      <c r="M59" s="6"/>
      <c r="N59" s="6"/>
      <c r="O59" s="6"/>
      <c r="P59" s="6"/>
      <c r="Q59" s="6"/>
      <c r="R59" s="6"/>
      <c r="S59" s="6"/>
    </row>
    <row r="60" spans="1:19">
      <c r="A60" s="6"/>
      <c r="B60" s="6"/>
      <c r="C60" s="6"/>
      <c r="D60" s="6"/>
      <c r="E60" s="6"/>
      <c r="F60" s="6"/>
      <c r="G60" s="6"/>
      <c r="H60" s="6"/>
      <c r="I60" s="6"/>
      <c r="J60" s="6"/>
      <c r="K60" s="6"/>
      <c r="L60" s="6"/>
      <c r="M60" s="6"/>
      <c r="N60" s="6"/>
      <c r="O60" s="6"/>
      <c r="P60" s="6"/>
      <c r="Q60" s="6"/>
      <c r="R60" s="6"/>
      <c r="S60" s="6"/>
    </row>
    <row r="61" spans="1:19">
      <c r="A61" s="6"/>
      <c r="B61" s="6"/>
      <c r="C61" s="6"/>
      <c r="D61" s="6"/>
      <c r="E61" s="6"/>
      <c r="F61" s="6"/>
      <c r="G61" s="6"/>
      <c r="H61" s="6"/>
      <c r="I61" s="6"/>
      <c r="J61" s="6"/>
      <c r="K61" s="6"/>
      <c r="L61" s="6"/>
      <c r="M61" s="6"/>
      <c r="N61" s="6"/>
      <c r="O61" s="6"/>
      <c r="P61" s="6"/>
      <c r="Q61" s="6"/>
      <c r="R61" s="6"/>
      <c r="S61" s="6"/>
    </row>
    <row r="62" spans="1:19">
      <c r="A62" s="6"/>
      <c r="B62" s="6"/>
      <c r="C62" s="6"/>
      <c r="D62" s="6"/>
      <c r="E62" s="6"/>
      <c r="F62" s="6"/>
      <c r="G62" s="6"/>
      <c r="H62" s="6"/>
      <c r="I62" s="6"/>
      <c r="J62" s="6"/>
      <c r="K62" s="6"/>
      <c r="L62" s="6"/>
      <c r="M62" s="6"/>
      <c r="O62" s="6"/>
      <c r="P62" s="6"/>
      <c r="Q62" s="6"/>
      <c r="R62" s="6"/>
      <c r="S62" s="6"/>
    </row>
    <row r="63" spans="1:19">
      <c r="A63" s="6"/>
      <c r="B63" s="6"/>
      <c r="C63" s="6"/>
      <c r="D63" s="6"/>
      <c r="E63" s="6"/>
      <c r="F63" s="6"/>
      <c r="G63" s="6"/>
      <c r="H63" s="6"/>
      <c r="I63" s="6"/>
      <c r="J63" s="6"/>
      <c r="K63" s="6"/>
      <c r="L63" s="6"/>
      <c r="M63" s="6"/>
      <c r="N63" s="6"/>
      <c r="O63" s="6"/>
      <c r="P63" s="6"/>
      <c r="Q63" s="6"/>
      <c r="R63" s="6"/>
      <c r="S63" s="6"/>
    </row>
    <row r="64" spans="1:19">
      <c r="A64" s="6"/>
      <c r="B64" s="6"/>
      <c r="C64" s="6"/>
      <c r="D64" s="6"/>
      <c r="E64" s="6"/>
      <c r="F64" s="6"/>
      <c r="G64" s="6"/>
      <c r="H64" s="6"/>
      <c r="I64" s="6"/>
      <c r="J64" s="6"/>
      <c r="K64" s="6"/>
      <c r="L64" s="6"/>
      <c r="M64" s="6"/>
      <c r="N64" s="6"/>
      <c r="O64" s="6"/>
      <c r="P64" s="6"/>
      <c r="Q64" s="6"/>
      <c r="R64" s="6"/>
      <c r="S64" s="6"/>
    </row>
    <row r="65" spans="1:19">
      <c r="A65" s="6"/>
      <c r="B65" s="6"/>
      <c r="C65" s="6"/>
      <c r="D65" s="6"/>
      <c r="E65" s="6"/>
      <c r="F65" s="6"/>
      <c r="G65" s="6"/>
      <c r="H65" s="6"/>
      <c r="I65" s="6"/>
      <c r="J65" s="6"/>
      <c r="K65" s="6"/>
      <c r="L65" s="6"/>
      <c r="M65" s="6"/>
      <c r="N65" s="6"/>
      <c r="O65" s="6"/>
      <c r="P65" s="6"/>
      <c r="Q65" s="6"/>
      <c r="R65" s="6"/>
      <c r="S65" s="6"/>
    </row>
    <row r="66" spans="1:19">
      <c r="A66" s="6"/>
      <c r="B66" s="6"/>
      <c r="C66" s="6"/>
      <c r="D66" s="6"/>
      <c r="E66" s="6"/>
      <c r="F66" s="6"/>
      <c r="G66" s="6"/>
      <c r="H66" s="6"/>
      <c r="I66" s="6"/>
      <c r="J66" s="6"/>
      <c r="K66" s="6"/>
      <c r="L66" s="6"/>
      <c r="M66" s="6"/>
      <c r="N66" s="6"/>
      <c r="O66" s="6"/>
      <c r="P66" s="6"/>
      <c r="Q66" s="6"/>
      <c r="R66" s="6"/>
      <c r="S66" s="6"/>
    </row>
    <row r="67" spans="1:19">
      <c r="A67" s="6"/>
      <c r="B67" s="6"/>
      <c r="C67" s="6"/>
      <c r="D67" s="6"/>
      <c r="E67" s="6"/>
      <c r="F67" s="6"/>
      <c r="G67" s="6"/>
      <c r="H67" s="6"/>
      <c r="I67" s="6"/>
      <c r="J67" s="6"/>
      <c r="K67" s="6"/>
      <c r="L67" s="6"/>
      <c r="M67" s="6"/>
      <c r="N67" s="6"/>
      <c r="O67" s="6"/>
      <c r="P67" s="6"/>
      <c r="Q67" s="6"/>
      <c r="R67" s="6"/>
      <c r="S67" s="6"/>
    </row>
    <row r="68" spans="1:19">
      <c r="A68" s="6"/>
      <c r="B68" s="6"/>
      <c r="C68" s="6"/>
      <c r="D68" s="6"/>
      <c r="E68" s="6"/>
      <c r="F68" s="6"/>
      <c r="G68" s="6"/>
      <c r="H68" s="6"/>
      <c r="I68" s="6"/>
      <c r="J68" s="6"/>
      <c r="K68" s="6"/>
      <c r="L68" s="6"/>
      <c r="M68" s="6"/>
      <c r="N68" s="6"/>
      <c r="O68" s="6"/>
      <c r="P68" s="6"/>
      <c r="Q68" s="6"/>
      <c r="R68" s="6"/>
      <c r="S68" s="6"/>
    </row>
    <row r="69" spans="1:19">
      <c r="A69" s="6"/>
      <c r="B69" s="6"/>
      <c r="C69" s="6"/>
      <c r="D69" s="6"/>
      <c r="E69" s="6"/>
      <c r="F69" s="6"/>
      <c r="G69" s="6"/>
      <c r="H69" s="6"/>
      <c r="I69" s="6"/>
      <c r="J69" s="6"/>
      <c r="K69" s="6"/>
      <c r="L69" s="6"/>
      <c r="M69" s="6"/>
      <c r="N69" s="6"/>
      <c r="O69" s="6"/>
      <c r="P69" s="6"/>
      <c r="Q69" s="6"/>
      <c r="R69" s="6"/>
      <c r="S69" s="6"/>
    </row>
    <row r="70" spans="1:19">
      <c r="A70" s="6"/>
      <c r="B70" s="6"/>
      <c r="C70" s="6"/>
      <c r="D70" s="6"/>
      <c r="E70" s="6"/>
      <c r="F70" s="6"/>
      <c r="G70" s="6"/>
      <c r="H70" s="6"/>
      <c r="I70" s="6"/>
      <c r="J70" s="6"/>
      <c r="K70" s="6"/>
      <c r="L70" s="6"/>
      <c r="M70" s="6"/>
      <c r="N70" s="6"/>
      <c r="P70" s="6"/>
      <c r="Q70" s="6"/>
      <c r="R70" s="6"/>
      <c r="S70" s="6"/>
    </row>
    <row r="71" spans="1:19">
      <c r="A71" s="6"/>
      <c r="B71" s="6"/>
      <c r="C71" s="6"/>
      <c r="D71" s="6"/>
      <c r="E71" s="6"/>
      <c r="F71" s="6"/>
      <c r="G71" s="6"/>
      <c r="H71" s="6"/>
      <c r="I71" s="6"/>
      <c r="J71" s="6"/>
      <c r="K71" s="6"/>
      <c r="L71" s="6"/>
      <c r="M71" s="6"/>
      <c r="O71" s="6"/>
      <c r="P71" s="6"/>
      <c r="Q71" s="6"/>
      <c r="R71" s="6"/>
      <c r="S71" s="6"/>
    </row>
    <row r="72" spans="1:19">
      <c r="A72" s="6"/>
      <c r="B72" s="6"/>
      <c r="C72" s="6"/>
      <c r="D72" s="6"/>
      <c r="E72" s="6"/>
      <c r="F72" s="6"/>
      <c r="G72" s="6"/>
      <c r="H72" s="6"/>
      <c r="I72" s="6"/>
      <c r="J72" s="6"/>
      <c r="K72" s="6"/>
      <c r="L72" s="6"/>
      <c r="M72" s="6"/>
      <c r="N72" s="6"/>
      <c r="O72" s="6"/>
      <c r="P72" s="6"/>
      <c r="Q72" s="6"/>
      <c r="R72" s="6"/>
      <c r="S72" s="6"/>
    </row>
    <row r="73" spans="1:19">
      <c r="A73" s="6"/>
      <c r="B73" s="6"/>
      <c r="C73" s="6"/>
      <c r="D73" s="6"/>
      <c r="E73" s="6"/>
      <c r="F73" s="6"/>
      <c r="G73" s="6"/>
      <c r="H73" s="6"/>
      <c r="I73" s="6"/>
      <c r="J73" s="6"/>
      <c r="K73" s="6"/>
      <c r="M73" s="6"/>
      <c r="N73" s="6"/>
      <c r="O73" s="6"/>
      <c r="P73" s="6"/>
      <c r="Q73" s="6"/>
      <c r="R73" s="6"/>
      <c r="S73" s="6"/>
    </row>
    <row r="74" spans="1:19">
      <c r="A74" s="6"/>
      <c r="B74" s="6"/>
      <c r="C74" s="6"/>
      <c r="D74" s="6"/>
      <c r="E74" s="6"/>
      <c r="F74" s="6"/>
      <c r="G74" s="6"/>
      <c r="I74" s="6"/>
      <c r="J74" s="6"/>
      <c r="K74" s="6"/>
      <c r="L74" s="6"/>
      <c r="M74" s="6"/>
      <c r="N74" s="6"/>
      <c r="O74" s="6"/>
      <c r="P74" s="6"/>
      <c r="Q74" s="6"/>
      <c r="R74" s="6"/>
      <c r="S74" s="6"/>
    </row>
    <row r="75" spans="1:19">
      <c r="A75" s="6"/>
      <c r="B75" s="6"/>
      <c r="C75" s="6"/>
      <c r="D75" s="6"/>
      <c r="E75" s="6"/>
      <c r="F75" s="6"/>
      <c r="G75" s="6"/>
      <c r="H75" s="6"/>
      <c r="I75" s="6"/>
      <c r="J75" s="6"/>
      <c r="K75" s="6"/>
      <c r="L75" s="6"/>
      <c r="M75" s="6"/>
      <c r="N75" s="6"/>
      <c r="O75" s="6"/>
      <c r="P75" s="6"/>
      <c r="Q75" s="6"/>
      <c r="R75" s="6"/>
      <c r="S75" s="6"/>
    </row>
    <row r="76" spans="1:19">
      <c r="A76" s="6"/>
      <c r="B76" s="6"/>
      <c r="C76" s="6"/>
      <c r="D76" s="6"/>
      <c r="E76" s="6"/>
      <c r="F76" s="6"/>
      <c r="G76" s="6"/>
      <c r="H76" s="6"/>
      <c r="I76" s="6"/>
      <c r="J76" s="6"/>
      <c r="K76" s="6"/>
      <c r="N76" s="6"/>
      <c r="O76" s="6"/>
      <c r="P76" s="6"/>
      <c r="Q76" s="6"/>
      <c r="R76" s="6"/>
      <c r="S76" s="6"/>
    </row>
    <row r="77" spans="1:19">
      <c r="A77" s="6"/>
      <c r="B77" s="6"/>
      <c r="C77" s="6"/>
      <c r="D77" s="6"/>
      <c r="E77" s="6"/>
      <c r="F77" s="6"/>
      <c r="G77" s="6"/>
      <c r="H77" s="6"/>
      <c r="I77" s="6"/>
      <c r="J77" s="6"/>
      <c r="K77" s="6"/>
      <c r="N77" s="6"/>
      <c r="O77" s="6"/>
      <c r="P77" s="6"/>
      <c r="Q77" s="6"/>
      <c r="R77" s="6"/>
      <c r="S77" s="6"/>
    </row>
    <row r="78" spans="1:19">
      <c r="A78" s="6"/>
      <c r="B78" s="6"/>
      <c r="C78" s="6"/>
      <c r="D78" s="6"/>
      <c r="E78" s="6"/>
      <c r="F78" s="6"/>
      <c r="G78" s="6"/>
      <c r="H78" s="6"/>
      <c r="I78" s="6"/>
      <c r="J78" s="6"/>
      <c r="K78" s="6"/>
      <c r="N78" s="6"/>
      <c r="O78" s="6"/>
      <c r="P78" s="6"/>
      <c r="Q78" s="6"/>
      <c r="R78" s="6"/>
      <c r="S78" s="6"/>
    </row>
    <row r="79" spans="1:19">
      <c r="A79" s="6"/>
      <c r="B79" s="6"/>
      <c r="C79" s="6"/>
      <c r="D79" s="6"/>
      <c r="E79" s="6"/>
      <c r="F79" s="6"/>
      <c r="G79" s="6"/>
      <c r="H79" s="6"/>
      <c r="I79" s="6"/>
      <c r="J79" s="6"/>
      <c r="K79" s="6"/>
      <c r="N79" s="6"/>
      <c r="O79" s="6"/>
      <c r="P79" s="6"/>
      <c r="Q79" s="6"/>
      <c r="R79" s="6"/>
      <c r="S79" s="6"/>
    </row>
    <row r="80" spans="1:19">
      <c r="A80" s="6"/>
      <c r="B80" s="6"/>
      <c r="C80" s="6"/>
      <c r="D80" s="6"/>
      <c r="E80" s="6"/>
      <c r="F80" s="6"/>
      <c r="G80" s="6"/>
      <c r="H80" s="6"/>
      <c r="I80" s="6"/>
      <c r="J80" s="6"/>
      <c r="K80" s="6"/>
      <c r="N80" s="6"/>
      <c r="O80" s="6"/>
      <c r="P80" s="6"/>
      <c r="Q80" s="6"/>
      <c r="R80" s="6"/>
      <c r="S80" s="6"/>
    </row>
    <row r="81" spans="1:19">
      <c r="A81" s="6"/>
      <c r="B81" s="6"/>
      <c r="C81" s="6"/>
      <c r="D81" s="6"/>
      <c r="E81" s="6"/>
      <c r="F81" s="6"/>
      <c r="G81" s="6"/>
      <c r="H81" s="6"/>
      <c r="I81" s="6"/>
      <c r="J81" s="6"/>
      <c r="K81" s="6"/>
      <c r="N81" s="6"/>
      <c r="O81" s="6"/>
      <c r="P81" s="6"/>
      <c r="Q81" s="6"/>
      <c r="R81" s="6"/>
      <c r="S81" s="6"/>
    </row>
    <row r="82" spans="1:19">
      <c r="A82" s="6"/>
      <c r="B82" s="6"/>
      <c r="C82" s="6"/>
      <c r="D82" s="6"/>
      <c r="E82" s="6"/>
      <c r="F82" s="6"/>
      <c r="G82" s="6"/>
      <c r="H82" s="6"/>
      <c r="I82" s="6"/>
      <c r="J82" s="6"/>
      <c r="K82" s="6"/>
      <c r="N82" s="6"/>
      <c r="O82" s="6"/>
      <c r="P82" s="6"/>
      <c r="Q82" s="6"/>
      <c r="R82" s="6"/>
      <c r="S82" s="6"/>
    </row>
    <row r="83" spans="1:19">
      <c r="A83" s="6"/>
      <c r="B83" s="6"/>
      <c r="C83" s="6"/>
      <c r="D83" s="6"/>
      <c r="E83" s="6"/>
      <c r="F83" s="6"/>
      <c r="G83" s="6"/>
      <c r="H83" s="6"/>
      <c r="I83" s="6"/>
      <c r="J83" s="6"/>
      <c r="K83" s="6"/>
      <c r="N83" s="6"/>
      <c r="O83" s="6"/>
      <c r="P83" s="6"/>
      <c r="Q83" s="6"/>
      <c r="R83" s="6"/>
      <c r="S83" s="6"/>
    </row>
    <row r="84" spans="1:19">
      <c r="A84" s="6"/>
      <c r="B84" s="6"/>
      <c r="C84" s="6"/>
      <c r="D84" s="6"/>
      <c r="E84" s="6"/>
      <c r="F84" s="6"/>
      <c r="G84" s="6"/>
      <c r="H84" s="6"/>
      <c r="I84" s="6"/>
      <c r="J84" s="6"/>
      <c r="K84" s="6"/>
      <c r="N84" s="6"/>
      <c r="O84" s="6"/>
      <c r="P84" s="6"/>
      <c r="Q84" s="6"/>
      <c r="R84" s="6"/>
      <c r="S84" s="6"/>
    </row>
    <row r="85" spans="1:19">
      <c r="A85" s="6"/>
      <c r="B85" s="6"/>
      <c r="C85" s="6"/>
      <c r="D85" s="6"/>
      <c r="E85" s="6"/>
      <c r="F85" s="6"/>
      <c r="G85" s="6"/>
      <c r="H85" s="6"/>
      <c r="I85" s="6"/>
      <c r="J85" s="6"/>
      <c r="K85" s="6"/>
      <c r="N85" s="6"/>
      <c r="O85" s="6"/>
      <c r="P85" s="6"/>
      <c r="Q85" s="6"/>
      <c r="R85" s="6"/>
      <c r="S85" s="6"/>
    </row>
    <row r="86" spans="1:19">
      <c r="A86" s="6"/>
      <c r="B86" s="6"/>
      <c r="C86" s="6"/>
      <c r="D86" s="6"/>
      <c r="E86" s="6"/>
      <c r="F86" s="6"/>
      <c r="G86" s="6"/>
      <c r="H86" s="6"/>
      <c r="I86" s="6"/>
      <c r="J86" s="6"/>
      <c r="K86" s="6"/>
      <c r="L86" s="6"/>
      <c r="M86" s="6"/>
      <c r="N86" s="6"/>
      <c r="O86" s="6"/>
      <c r="P86" s="6"/>
      <c r="Q86" s="6"/>
      <c r="R86" s="6"/>
      <c r="S86" s="6"/>
    </row>
    <row r="87" spans="1:19">
      <c r="A87" s="6"/>
      <c r="B87" s="6"/>
      <c r="C87" s="6"/>
      <c r="D87" s="6"/>
      <c r="E87" s="6"/>
      <c r="F87" s="6"/>
      <c r="G87" s="6"/>
      <c r="H87" s="6"/>
      <c r="I87" s="6"/>
      <c r="J87" s="6"/>
      <c r="K87" s="6"/>
      <c r="L87" s="6"/>
      <c r="M87" s="6"/>
      <c r="N87" s="6"/>
      <c r="O87" s="6"/>
      <c r="P87" s="6"/>
      <c r="Q87" s="6"/>
      <c r="R87" s="6"/>
      <c r="S87" s="6"/>
    </row>
    <row r="88" spans="1:19">
      <c r="A88" s="6"/>
      <c r="B88" s="6"/>
      <c r="C88" s="6"/>
      <c r="D88" s="6"/>
      <c r="E88" s="6"/>
      <c r="F88" s="6"/>
      <c r="G88" s="6"/>
      <c r="H88" s="6"/>
      <c r="I88" s="6"/>
      <c r="J88" s="6"/>
      <c r="K88" s="6"/>
      <c r="L88" s="6"/>
      <c r="M88" s="6"/>
      <c r="N88" s="6"/>
      <c r="O88" s="6"/>
      <c r="P88" s="6"/>
      <c r="Q88" s="6"/>
      <c r="R88" s="6"/>
      <c r="S88" s="6"/>
    </row>
    <row r="89" spans="1:19">
      <c r="A89" s="6"/>
      <c r="B89" s="6"/>
      <c r="C89" s="6"/>
      <c r="D89" s="6"/>
      <c r="E89" s="6"/>
      <c r="F89" s="6"/>
      <c r="G89" s="6"/>
      <c r="H89" s="6"/>
      <c r="I89" s="6"/>
      <c r="J89" s="6"/>
      <c r="K89" s="6"/>
      <c r="L89" s="6"/>
      <c r="M89" s="6"/>
      <c r="N89" s="6"/>
      <c r="O89" s="6"/>
      <c r="P89" s="6"/>
      <c r="Q89" s="6"/>
      <c r="R89" s="6"/>
      <c r="S89" s="6"/>
    </row>
    <row r="90" spans="1:19">
      <c r="A90" s="6"/>
      <c r="B90" s="6"/>
      <c r="C90" s="6"/>
      <c r="D90" s="6"/>
      <c r="E90" s="6"/>
      <c r="F90" s="6"/>
      <c r="G90" s="6"/>
      <c r="H90" s="6"/>
      <c r="I90" s="6"/>
      <c r="J90" s="6"/>
      <c r="K90" s="6"/>
      <c r="L90" s="6"/>
      <c r="M90" s="6"/>
      <c r="N90" s="6"/>
      <c r="O90" s="6"/>
      <c r="P90" s="6"/>
      <c r="Q90" s="6"/>
      <c r="R90" s="6"/>
      <c r="S90" s="6"/>
    </row>
    <row r="91" spans="1:19">
      <c r="A91" s="6"/>
      <c r="B91" s="6"/>
      <c r="C91" s="6"/>
      <c r="D91" s="6"/>
      <c r="E91" s="6"/>
      <c r="F91" s="6"/>
      <c r="G91" s="6"/>
      <c r="H91" s="6"/>
      <c r="I91" s="6"/>
      <c r="J91" s="6"/>
      <c r="K91" s="6"/>
      <c r="L91" s="6"/>
      <c r="M91" s="6"/>
      <c r="N91" s="6"/>
      <c r="O91" s="6"/>
      <c r="P91" s="6"/>
      <c r="Q91" s="6"/>
      <c r="R91" s="6"/>
      <c r="S91" s="6"/>
    </row>
    <row r="92" spans="1:19">
      <c r="A92" s="6"/>
      <c r="B92" s="6"/>
      <c r="C92" s="6"/>
      <c r="D92" s="6"/>
      <c r="E92" s="6"/>
      <c r="F92" s="6"/>
      <c r="G92" s="6"/>
      <c r="H92" s="6"/>
      <c r="I92" s="6"/>
      <c r="J92" s="6"/>
      <c r="K92" s="6"/>
      <c r="L92" s="6"/>
      <c r="M92" s="6"/>
      <c r="N92" s="6"/>
      <c r="O92" s="6"/>
      <c r="P92" s="6"/>
      <c r="Q92" s="6"/>
      <c r="R92" s="6"/>
      <c r="S92" s="6"/>
    </row>
    <row r="97" spans="2:19" ht="60.75" customHeight="1">
      <c r="B97" s="116"/>
      <c r="C97" s="116"/>
      <c r="D97" s="116"/>
      <c r="E97" s="117" t="s">
        <v>45</v>
      </c>
      <c r="F97" s="117"/>
      <c r="G97" s="117"/>
      <c r="H97" s="118" t="s">
        <v>46</v>
      </c>
      <c r="I97" s="118"/>
      <c r="J97" s="118"/>
      <c r="K97" s="118"/>
      <c r="L97" s="118"/>
    </row>
    <row r="98" spans="2:19">
      <c r="B98" s="113" t="s">
        <v>47</v>
      </c>
      <c r="C98" s="113"/>
      <c r="D98" s="113"/>
      <c r="E98" s="114" t="s">
        <v>48</v>
      </c>
      <c r="F98" s="114"/>
      <c r="G98" s="114"/>
      <c r="H98" s="119"/>
      <c r="I98" s="119"/>
      <c r="J98" s="119"/>
      <c r="K98" s="119"/>
      <c r="L98" s="119"/>
    </row>
    <row r="99" spans="2:19">
      <c r="B99" s="113"/>
      <c r="C99" s="113"/>
      <c r="D99" s="113"/>
      <c r="E99" s="114"/>
      <c r="F99" s="114"/>
      <c r="G99" s="114"/>
      <c r="H99" s="119"/>
      <c r="I99" s="119"/>
      <c r="J99" s="119"/>
      <c r="K99" s="119"/>
      <c r="L99" s="119"/>
    </row>
    <row r="100" spans="2:19">
      <c r="B100" s="113"/>
      <c r="C100" s="113"/>
      <c r="D100" s="113"/>
      <c r="E100" s="114"/>
      <c r="F100" s="114"/>
      <c r="G100" s="114"/>
      <c r="H100" s="119"/>
      <c r="I100" s="119"/>
      <c r="J100" s="119"/>
      <c r="K100" s="119"/>
      <c r="L100" s="119"/>
    </row>
    <row r="101" spans="2:19">
      <c r="B101" s="113"/>
      <c r="C101" s="113"/>
      <c r="D101" s="113"/>
      <c r="E101" s="114"/>
      <c r="F101" s="114"/>
      <c r="G101" s="114"/>
      <c r="H101" s="119"/>
      <c r="I101" s="119"/>
      <c r="J101" s="119"/>
      <c r="K101" s="119"/>
      <c r="L101" s="119"/>
    </row>
    <row r="102" spans="2:19">
      <c r="B102" s="113"/>
      <c r="C102" s="113"/>
      <c r="D102" s="113"/>
      <c r="E102" s="114"/>
      <c r="F102" s="114"/>
      <c r="G102" s="114"/>
      <c r="H102" s="119"/>
      <c r="I102" s="119"/>
      <c r="J102" s="119"/>
      <c r="K102" s="119"/>
      <c r="L102" s="119"/>
    </row>
    <row r="103" spans="2:19">
      <c r="B103" s="113"/>
      <c r="C103" s="113"/>
      <c r="D103" s="113"/>
      <c r="E103" s="114" t="s">
        <v>49</v>
      </c>
      <c r="F103" s="114"/>
      <c r="G103" s="114"/>
      <c r="H103" s="119"/>
      <c r="I103" s="119"/>
      <c r="J103" s="119"/>
      <c r="K103" s="119"/>
      <c r="L103" s="119"/>
    </row>
    <row r="104" spans="2:19">
      <c r="B104" s="113"/>
      <c r="C104" s="113"/>
      <c r="D104" s="113"/>
      <c r="E104" s="114"/>
      <c r="F104" s="114"/>
      <c r="G104" s="114"/>
      <c r="H104" s="119"/>
      <c r="I104" s="119"/>
      <c r="J104" s="119"/>
      <c r="K104" s="119"/>
      <c r="L104" s="119"/>
    </row>
    <row r="105" spans="2:19">
      <c r="B105" s="113"/>
      <c r="C105" s="113"/>
      <c r="D105" s="113"/>
      <c r="E105" s="114"/>
      <c r="F105" s="114"/>
      <c r="G105" s="114"/>
      <c r="H105" s="119"/>
      <c r="I105" s="119"/>
      <c r="J105" s="119"/>
      <c r="K105" s="119"/>
      <c r="L105" s="119"/>
    </row>
    <row r="106" spans="2:19">
      <c r="B106" s="113"/>
      <c r="C106" s="113"/>
      <c r="D106" s="113"/>
      <c r="E106" s="114"/>
      <c r="F106" s="114"/>
      <c r="G106" s="114"/>
      <c r="H106" s="119"/>
      <c r="I106" s="119"/>
      <c r="J106" s="119"/>
      <c r="K106" s="119"/>
      <c r="L106" s="119"/>
      <c r="Q106" s="6"/>
      <c r="R106" s="6"/>
      <c r="S106" s="6"/>
    </row>
    <row r="107" spans="2:19">
      <c r="B107" s="113"/>
      <c r="C107" s="113"/>
      <c r="D107" s="113"/>
      <c r="E107" s="114"/>
      <c r="F107" s="114"/>
      <c r="G107" s="114"/>
      <c r="H107" s="119"/>
      <c r="I107" s="119"/>
      <c r="J107" s="119"/>
      <c r="K107" s="119"/>
      <c r="L107" s="119"/>
      <c r="R107" s="6"/>
      <c r="S107" s="6"/>
    </row>
    <row r="108" spans="2:19" ht="15.75">
      <c r="B108" s="113"/>
      <c r="C108" s="113"/>
      <c r="D108" s="113"/>
      <c r="E108" s="114" t="s">
        <v>50</v>
      </c>
      <c r="F108" s="114"/>
      <c r="G108" s="114"/>
      <c r="H108" s="119"/>
      <c r="I108" s="119"/>
      <c r="J108" s="119"/>
      <c r="K108" s="119"/>
      <c r="L108" s="119"/>
      <c r="Q108" s="6"/>
      <c r="R108" s="6"/>
      <c r="S108" s="6"/>
    </row>
    <row r="109" spans="2:19" ht="15.75">
      <c r="B109" s="113"/>
      <c r="C109" s="113"/>
      <c r="D109" s="113"/>
      <c r="E109" s="114" t="s">
        <v>51</v>
      </c>
      <c r="F109" s="114"/>
      <c r="G109" s="114"/>
      <c r="H109" s="119"/>
      <c r="I109" s="119"/>
      <c r="J109" s="119"/>
      <c r="K109" s="119"/>
      <c r="L109" s="119"/>
      <c r="Q109" s="6"/>
      <c r="R109" s="6"/>
      <c r="S109" s="6"/>
    </row>
    <row r="110" spans="2:19" ht="15.75">
      <c r="B110" s="113"/>
      <c r="C110" s="113"/>
      <c r="D110" s="113"/>
      <c r="E110" s="81"/>
      <c r="F110" s="81"/>
      <c r="G110" s="81"/>
      <c r="H110" s="119"/>
      <c r="I110" s="119"/>
      <c r="J110" s="119"/>
      <c r="K110" s="119"/>
      <c r="L110" s="119"/>
      <c r="S110" s="6"/>
    </row>
    <row r="111" spans="2:19" ht="15.75">
      <c r="B111" s="113"/>
      <c r="C111" s="113"/>
      <c r="D111" s="113"/>
      <c r="E111" s="81"/>
      <c r="F111" s="81"/>
      <c r="G111" s="81"/>
      <c r="H111" s="119"/>
      <c r="I111" s="119"/>
      <c r="J111" s="119"/>
      <c r="K111" s="119"/>
      <c r="L111" s="119"/>
      <c r="S111" s="6"/>
    </row>
    <row r="112" spans="2:19" ht="15.75">
      <c r="B112" s="113"/>
      <c r="C112" s="113"/>
      <c r="D112" s="113"/>
      <c r="E112" s="81"/>
      <c r="F112" s="81"/>
      <c r="G112" s="81"/>
      <c r="H112" s="119"/>
      <c r="I112" s="119"/>
      <c r="J112" s="119"/>
      <c r="K112" s="119"/>
      <c r="L112" s="119"/>
      <c r="S112" s="6"/>
    </row>
    <row r="113" spans="2:19">
      <c r="B113" s="113" t="s">
        <v>52</v>
      </c>
      <c r="C113" s="113"/>
      <c r="D113" s="113"/>
      <c r="E113" s="114" t="s">
        <v>48</v>
      </c>
      <c r="F113" s="114"/>
      <c r="G113" s="114"/>
      <c r="H113" s="115"/>
      <c r="I113" s="115"/>
      <c r="J113" s="115"/>
      <c r="K113" s="115"/>
      <c r="L113" s="115"/>
      <c r="S113" s="6"/>
    </row>
    <row r="114" spans="2:19">
      <c r="B114" s="113"/>
      <c r="C114" s="113"/>
      <c r="D114" s="113"/>
      <c r="E114" s="114"/>
      <c r="F114" s="114"/>
      <c r="G114" s="114"/>
      <c r="H114" s="115"/>
      <c r="I114" s="115"/>
      <c r="J114" s="115"/>
      <c r="K114" s="115"/>
      <c r="L114" s="115"/>
      <c r="S114" s="6"/>
    </row>
    <row r="115" spans="2:19">
      <c r="B115" s="113"/>
      <c r="C115" s="113"/>
      <c r="D115" s="113"/>
      <c r="E115" s="114"/>
      <c r="F115" s="114"/>
      <c r="G115" s="114"/>
      <c r="H115" s="115"/>
      <c r="I115" s="115"/>
      <c r="J115" s="115"/>
      <c r="K115" s="115"/>
      <c r="L115" s="115"/>
    </row>
    <row r="116" spans="2:19">
      <c r="B116" s="113"/>
      <c r="C116" s="113"/>
      <c r="D116" s="113"/>
      <c r="E116" s="114"/>
      <c r="F116" s="114"/>
      <c r="G116" s="114"/>
      <c r="H116" s="115"/>
      <c r="I116" s="115"/>
      <c r="J116" s="115"/>
      <c r="K116" s="115"/>
      <c r="L116" s="115"/>
    </row>
    <row r="117" spans="2:19">
      <c r="B117" s="113"/>
      <c r="C117" s="113"/>
      <c r="D117" s="113"/>
      <c r="E117" s="114"/>
      <c r="F117" s="114"/>
      <c r="G117" s="114"/>
      <c r="H117" s="115"/>
      <c r="I117" s="115"/>
      <c r="J117" s="115"/>
      <c r="K117" s="115"/>
      <c r="L117" s="115"/>
    </row>
    <row r="118" spans="2:19">
      <c r="B118" s="113"/>
      <c r="C118" s="113"/>
      <c r="D118" s="113"/>
      <c r="E118" s="114" t="s">
        <v>49</v>
      </c>
      <c r="F118" s="114"/>
      <c r="G118" s="114"/>
      <c r="H118" s="115"/>
      <c r="I118" s="115"/>
      <c r="J118" s="115"/>
      <c r="K118" s="115"/>
      <c r="L118" s="115"/>
    </row>
    <row r="119" spans="2:19">
      <c r="B119" s="113"/>
      <c r="C119" s="113"/>
      <c r="D119" s="113"/>
      <c r="E119" s="114"/>
      <c r="F119" s="114"/>
      <c r="G119" s="114"/>
      <c r="H119" s="115"/>
      <c r="I119" s="115"/>
      <c r="J119" s="115"/>
      <c r="K119" s="115"/>
      <c r="L119" s="115"/>
    </row>
    <row r="120" spans="2:19">
      <c r="B120" s="113"/>
      <c r="C120" s="113"/>
      <c r="D120" s="113"/>
      <c r="E120" s="114"/>
      <c r="F120" s="114"/>
      <c r="G120" s="114"/>
      <c r="H120" s="115"/>
      <c r="I120" s="115"/>
      <c r="J120" s="115"/>
      <c r="K120" s="115"/>
      <c r="L120" s="115"/>
    </row>
    <row r="121" spans="2:19">
      <c r="B121" s="113"/>
      <c r="C121" s="113"/>
      <c r="D121" s="113"/>
      <c r="E121" s="114"/>
      <c r="F121" s="114"/>
      <c r="G121" s="114"/>
      <c r="H121" s="115"/>
      <c r="I121" s="115"/>
      <c r="J121" s="115"/>
      <c r="K121" s="115"/>
      <c r="L121" s="115"/>
    </row>
    <row r="122" spans="2:19">
      <c r="B122" s="113"/>
      <c r="C122" s="113"/>
      <c r="D122" s="113"/>
      <c r="E122" s="114"/>
      <c r="F122" s="114"/>
      <c r="G122" s="114"/>
      <c r="H122" s="115"/>
      <c r="I122" s="115"/>
      <c r="J122" s="115"/>
      <c r="K122" s="115"/>
      <c r="L122" s="115"/>
    </row>
    <row r="123" spans="2:19" ht="15.75">
      <c r="B123" s="113"/>
      <c r="C123" s="113"/>
      <c r="D123" s="113"/>
      <c r="E123" s="114" t="s">
        <v>50</v>
      </c>
      <c r="F123" s="114"/>
      <c r="G123" s="114"/>
      <c r="H123" s="115"/>
      <c r="I123" s="115"/>
      <c r="J123" s="115"/>
      <c r="K123" s="115"/>
      <c r="L123" s="115"/>
    </row>
    <row r="124" spans="2:19" ht="15.75">
      <c r="B124" s="113"/>
      <c r="C124" s="113"/>
      <c r="D124" s="113"/>
      <c r="E124" s="114" t="s">
        <v>51</v>
      </c>
      <c r="F124" s="114"/>
      <c r="G124" s="114"/>
      <c r="H124" s="115"/>
      <c r="I124" s="115"/>
      <c r="J124" s="115"/>
      <c r="K124" s="115"/>
      <c r="L124" s="115"/>
    </row>
    <row r="125" spans="2:19" ht="15.75">
      <c r="B125" s="113"/>
      <c r="C125" s="113"/>
      <c r="D125" s="113"/>
      <c r="E125" s="81"/>
      <c r="F125" s="81"/>
      <c r="G125" s="81"/>
      <c r="H125" s="115"/>
      <c r="I125" s="115"/>
      <c r="J125" s="115"/>
      <c r="K125" s="115"/>
      <c r="L125" s="115"/>
    </row>
    <row r="126" spans="2:19" ht="15.75">
      <c r="B126" s="113"/>
      <c r="C126" s="113"/>
      <c r="D126" s="113"/>
      <c r="E126" s="81"/>
      <c r="F126" s="81"/>
      <c r="G126" s="81"/>
      <c r="H126" s="115"/>
      <c r="I126" s="115"/>
      <c r="J126" s="115"/>
      <c r="K126" s="115"/>
      <c r="L126" s="115"/>
    </row>
    <row r="127" spans="2:19" ht="15.75">
      <c r="B127" s="113"/>
      <c r="C127" s="113"/>
      <c r="D127" s="113"/>
      <c r="E127" s="81"/>
      <c r="F127" s="81"/>
      <c r="G127" s="81"/>
      <c r="H127" s="115"/>
      <c r="I127" s="115"/>
      <c r="J127" s="115"/>
      <c r="K127" s="115"/>
      <c r="L127" s="115"/>
    </row>
    <row r="128" spans="2:19" ht="23.25">
      <c r="B128" s="5"/>
      <c r="C128" s="5"/>
      <c r="D128" s="5"/>
    </row>
  </sheetData>
  <mergeCells count="16">
    <mergeCell ref="C1:P4"/>
    <mergeCell ref="B113:D127"/>
    <mergeCell ref="E113:G117"/>
    <mergeCell ref="H113:L127"/>
    <mergeCell ref="E118:G122"/>
    <mergeCell ref="E123:G123"/>
    <mergeCell ref="E124:G124"/>
    <mergeCell ref="B97:D97"/>
    <mergeCell ref="E97:G97"/>
    <mergeCell ref="H97:L97"/>
    <mergeCell ref="B98:D112"/>
    <mergeCell ref="E98:G102"/>
    <mergeCell ref="H98:L112"/>
    <mergeCell ref="E103:G107"/>
    <mergeCell ref="E108:G108"/>
    <mergeCell ref="E109:G109"/>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C21"/>
  <sheetViews>
    <sheetView showGridLines="0" zoomScale="80" zoomScaleNormal="80" workbookViewId="0"/>
  </sheetViews>
  <sheetFormatPr baseColWidth="10" defaultRowHeight="15"/>
  <cols>
    <col min="1" max="6" width="11.42578125" style="1"/>
    <col min="7" max="7" width="23" style="1" customWidth="1"/>
    <col min="8" max="16384" width="11.42578125" style="1"/>
  </cols>
  <sheetData>
    <row r="21" spans="3:3" ht="18">
      <c r="C21" s="80"/>
    </row>
  </sheetData>
  <pageMargins left="0.7" right="0.7" top="0.75" bottom="0.75" header="0.3" footer="0.3"/>
  <pageSetup paperSize="9" orientation="portrait" r:id="rId1"/>
  <drawing r:id="rId2"/>
  <pictur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E15:N53"/>
  <sheetViews>
    <sheetView showGridLines="0" zoomScale="69" zoomScaleNormal="69" workbookViewId="0"/>
  </sheetViews>
  <sheetFormatPr baseColWidth="10" defaultRowHeight="15"/>
  <cols>
    <col min="1" max="2" width="11.42578125" style="1"/>
    <col min="3" max="3" width="11.42578125" style="1" customWidth="1"/>
    <col min="4" max="4" width="17.140625" style="1" customWidth="1"/>
    <col min="5" max="5" width="14.85546875" style="1" customWidth="1"/>
    <col min="6" max="6" width="14.42578125" style="1" customWidth="1"/>
    <col min="7" max="7" width="15.140625" style="1" customWidth="1"/>
    <col min="8" max="8" width="13.7109375" style="1" customWidth="1"/>
    <col min="9" max="9" width="30.42578125" style="1" bestFit="1" customWidth="1"/>
    <col min="10" max="12" width="13.28515625" style="1" bestFit="1" customWidth="1"/>
    <col min="13" max="14" width="13.28515625" style="1" customWidth="1"/>
    <col min="15" max="15" width="13.42578125" style="1" customWidth="1"/>
    <col min="16" max="19" width="11.42578125" style="1"/>
    <col min="20" max="20" width="14.7109375" style="1" customWidth="1"/>
    <col min="21" max="21" width="19.42578125" style="1" customWidth="1"/>
    <col min="22" max="16384" width="11.42578125" style="1"/>
  </cols>
  <sheetData>
    <row r="15" spans="5:9" ht="16.5">
      <c r="E15" s="125" t="s">
        <v>0</v>
      </c>
      <c r="F15" s="126"/>
      <c r="G15" s="71" t="s">
        <v>1</v>
      </c>
      <c r="H15" s="72" t="s">
        <v>2</v>
      </c>
      <c r="I15" s="72" t="s">
        <v>3</v>
      </c>
    </row>
    <row r="16" spans="5:9" ht="16.5">
      <c r="E16" s="127" t="s">
        <v>4</v>
      </c>
      <c r="F16" s="128"/>
      <c r="G16" s="74">
        <v>2</v>
      </c>
      <c r="H16" s="74">
        <v>2</v>
      </c>
      <c r="I16" s="75">
        <v>2</v>
      </c>
    </row>
    <row r="17" spans="5:14" ht="16.5">
      <c r="E17" s="127" t="s">
        <v>5</v>
      </c>
      <c r="F17" s="128"/>
      <c r="G17" s="76">
        <v>20000</v>
      </c>
      <c r="H17" s="76">
        <v>40000</v>
      </c>
      <c r="I17" s="76">
        <v>60000</v>
      </c>
    </row>
    <row r="18" spans="5:14" ht="16.5">
      <c r="E18" s="127" t="s">
        <v>6</v>
      </c>
      <c r="F18" s="128"/>
      <c r="G18" s="77">
        <v>1.5</v>
      </c>
      <c r="H18" s="77">
        <v>1.2</v>
      </c>
      <c r="I18" s="77">
        <v>1</v>
      </c>
    </row>
    <row r="26" spans="5:14" ht="23.25">
      <c r="I26" s="129" t="s">
        <v>20</v>
      </c>
      <c r="J26" s="130"/>
      <c r="K26" s="130"/>
      <c r="L26" s="131"/>
      <c r="M26" s="10"/>
      <c r="N26" s="10"/>
    </row>
    <row r="27" spans="5:14">
      <c r="I27" s="73"/>
      <c r="J27" s="73" t="s">
        <v>21</v>
      </c>
      <c r="K27" s="73" t="s">
        <v>22</v>
      </c>
      <c r="L27" s="73" t="s">
        <v>23</v>
      </c>
      <c r="M27" s="10"/>
      <c r="N27" s="10"/>
    </row>
    <row r="28" spans="5:14">
      <c r="I28" s="73" t="s">
        <v>4</v>
      </c>
      <c r="J28" s="78">
        <f>3.8</f>
        <v>3.8</v>
      </c>
      <c r="K28" s="78">
        <v>5.3</v>
      </c>
      <c r="L28" s="78">
        <v>7.5</v>
      </c>
      <c r="M28" s="10"/>
      <c r="N28" s="10"/>
    </row>
    <row r="29" spans="5:14">
      <c r="I29" s="73" t="s">
        <v>24</v>
      </c>
      <c r="J29" s="78">
        <f>2.75</f>
        <v>2.75</v>
      </c>
      <c r="K29" s="78">
        <v>4.5</v>
      </c>
      <c r="L29" s="78">
        <v>6.1</v>
      </c>
      <c r="M29" s="10"/>
      <c r="N29" s="10"/>
    </row>
    <row r="30" spans="5:14">
      <c r="I30" s="73" t="s">
        <v>5</v>
      </c>
      <c r="J30" s="132">
        <v>85000</v>
      </c>
      <c r="K30" s="133"/>
      <c r="L30" s="134"/>
      <c r="M30" s="10"/>
      <c r="N30" s="10"/>
    </row>
    <row r="31" spans="5:14">
      <c r="I31" s="73" t="s">
        <v>25</v>
      </c>
      <c r="J31" s="79">
        <v>0.35</v>
      </c>
      <c r="K31" s="79">
        <v>0.25</v>
      </c>
      <c r="L31" s="79">
        <v>0.4</v>
      </c>
      <c r="M31" s="10"/>
      <c r="N31" s="10"/>
    </row>
    <row r="32" spans="5:14">
      <c r="I32" s="73" t="s">
        <v>59</v>
      </c>
      <c r="J32" s="121">
        <v>1500</v>
      </c>
      <c r="K32" s="122"/>
      <c r="L32" s="123"/>
      <c r="M32" s="10"/>
      <c r="N32" s="10"/>
    </row>
    <row r="33" spans="9:14">
      <c r="I33" s="10"/>
      <c r="J33" s="10"/>
      <c r="K33" s="10"/>
      <c r="L33" s="10"/>
      <c r="M33" s="10"/>
      <c r="N33" s="10"/>
    </row>
    <row r="34" spans="9:14" ht="23.25">
      <c r="I34" s="129" t="s">
        <v>26</v>
      </c>
      <c r="J34" s="130"/>
      <c r="K34" s="130"/>
      <c r="L34" s="130"/>
      <c r="M34" s="131"/>
      <c r="N34" s="10"/>
    </row>
    <row r="35" spans="9:14">
      <c r="I35" s="73"/>
      <c r="J35" s="73" t="s">
        <v>21</v>
      </c>
      <c r="K35" s="73" t="s">
        <v>22</v>
      </c>
      <c r="L35" s="73" t="s">
        <v>23</v>
      </c>
      <c r="M35" s="73" t="s">
        <v>28</v>
      </c>
      <c r="N35" s="10"/>
    </row>
    <row r="36" spans="9:14">
      <c r="I36" s="73" t="s">
        <v>4</v>
      </c>
      <c r="J36" s="78">
        <f>3.8</f>
        <v>3.8</v>
      </c>
      <c r="K36" s="78">
        <v>5.3</v>
      </c>
      <c r="L36" s="78">
        <v>7.5</v>
      </c>
      <c r="M36" s="78">
        <v>6.5</v>
      </c>
      <c r="N36" s="10"/>
    </row>
    <row r="37" spans="9:14">
      <c r="I37" s="73" t="s">
        <v>24</v>
      </c>
      <c r="J37" s="78">
        <v>2.8</v>
      </c>
      <c r="K37" s="78">
        <v>4.8</v>
      </c>
      <c r="L37" s="78">
        <v>6.35</v>
      </c>
      <c r="M37" s="78">
        <v>4.5</v>
      </c>
      <c r="N37" s="10"/>
    </row>
    <row r="38" spans="9:14">
      <c r="I38" s="73" t="s">
        <v>5</v>
      </c>
      <c r="J38" s="132">
        <v>105000</v>
      </c>
      <c r="K38" s="133"/>
      <c r="L38" s="133"/>
      <c r="M38" s="134"/>
      <c r="N38" s="10"/>
    </row>
    <row r="39" spans="9:14">
      <c r="I39" s="73" t="s">
        <v>25</v>
      </c>
      <c r="J39" s="79">
        <v>0.28000000000000003</v>
      </c>
      <c r="K39" s="79">
        <v>0.31</v>
      </c>
      <c r="L39" s="79">
        <v>0.17</v>
      </c>
      <c r="M39" s="79">
        <v>0.24</v>
      </c>
      <c r="N39" s="10"/>
    </row>
    <row r="40" spans="9:14">
      <c r="I40" s="73" t="s">
        <v>59</v>
      </c>
      <c r="J40" s="124">
        <v>1500</v>
      </c>
      <c r="K40" s="124"/>
      <c r="L40" s="124"/>
      <c r="M40" s="124"/>
      <c r="N40" s="10"/>
    </row>
    <row r="41" spans="9:14">
      <c r="I41" s="10"/>
      <c r="J41" s="10"/>
      <c r="K41" s="10"/>
      <c r="L41" s="10"/>
      <c r="M41" s="10"/>
      <c r="N41" s="10"/>
    </row>
    <row r="42" spans="9:14">
      <c r="I42" s="10"/>
      <c r="J42" s="10"/>
      <c r="K42" s="10"/>
      <c r="L42" s="10"/>
      <c r="M42" s="10"/>
      <c r="N42" s="10"/>
    </row>
    <row r="43" spans="9:14" ht="23.25">
      <c r="I43" s="129" t="s">
        <v>27</v>
      </c>
      <c r="J43" s="130"/>
      <c r="K43" s="130"/>
      <c r="L43" s="130"/>
      <c r="M43" s="130"/>
      <c r="N43" s="131"/>
    </row>
    <row r="44" spans="9:14">
      <c r="I44" s="73"/>
      <c r="J44" s="73" t="s">
        <v>21</v>
      </c>
      <c r="K44" s="73" t="s">
        <v>22</v>
      </c>
      <c r="L44" s="73" t="s">
        <v>23</v>
      </c>
      <c r="M44" s="73" t="s">
        <v>28</v>
      </c>
      <c r="N44" s="73" t="s">
        <v>29</v>
      </c>
    </row>
    <row r="45" spans="9:14">
      <c r="I45" s="73" t="s">
        <v>4</v>
      </c>
      <c r="J45" s="78">
        <f>3.8</f>
        <v>3.8</v>
      </c>
      <c r="K45" s="78">
        <v>5.3</v>
      </c>
      <c r="L45" s="78">
        <v>7.5</v>
      </c>
      <c r="M45" s="78">
        <v>4.5</v>
      </c>
      <c r="N45" s="78">
        <v>5.3</v>
      </c>
    </row>
    <row r="46" spans="9:14">
      <c r="I46" s="73" t="s">
        <v>24</v>
      </c>
      <c r="J46" s="78">
        <v>2.65</v>
      </c>
      <c r="K46" s="78">
        <v>4.1500000000000004</v>
      </c>
      <c r="L46" s="78">
        <v>5.7</v>
      </c>
      <c r="M46" s="78">
        <v>3.9</v>
      </c>
      <c r="N46" s="78">
        <v>4.5</v>
      </c>
    </row>
    <row r="47" spans="9:14">
      <c r="I47" s="73" t="s">
        <v>5</v>
      </c>
      <c r="J47" s="135">
        <v>125000</v>
      </c>
      <c r="K47" s="135"/>
      <c r="L47" s="135"/>
      <c r="M47" s="135"/>
      <c r="N47" s="135"/>
    </row>
    <row r="48" spans="9:14">
      <c r="I48" s="73" t="s">
        <v>25</v>
      </c>
      <c r="J48" s="79">
        <v>0.16</v>
      </c>
      <c r="K48" s="79">
        <v>0.21</v>
      </c>
      <c r="L48" s="79">
        <v>0.31</v>
      </c>
      <c r="M48" s="79">
        <v>0.17</v>
      </c>
      <c r="N48" s="79">
        <v>0.15</v>
      </c>
    </row>
    <row r="49" spans="8:14">
      <c r="I49" s="73" t="s">
        <v>59</v>
      </c>
      <c r="J49" s="120">
        <v>1500</v>
      </c>
      <c r="K49" s="120"/>
      <c r="L49" s="120"/>
      <c r="M49" s="120"/>
      <c r="N49" s="120"/>
    </row>
    <row r="53" spans="8:14" ht="23.25">
      <c r="H53" s="70"/>
    </row>
  </sheetData>
  <mergeCells count="13">
    <mergeCell ref="J49:N49"/>
    <mergeCell ref="J32:L32"/>
    <mergeCell ref="J40:M40"/>
    <mergeCell ref="E15:F15"/>
    <mergeCell ref="E18:F18"/>
    <mergeCell ref="E17:F17"/>
    <mergeCell ref="E16:F16"/>
    <mergeCell ref="I26:L26"/>
    <mergeCell ref="J30:L30"/>
    <mergeCell ref="I34:M34"/>
    <mergeCell ref="J38:M38"/>
    <mergeCell ref="I43:N43"/>
    <mergeCell ref="J47:N47"/>
  </mergeCells>
  <pageMargins left="0.7" right="0.7" top="0.75" bottom="0.75" header="0.3" footer="0.3"/>
  <pageSetup paperSize="9" orientation="portrait" r:id="rId1"/>
  <drawing r:id="rId2"/>
  <pictur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9:AS132"/>
  <sheetViews>
    <sheetView showGridLines="0" topLeftCell="AA26" zoomScale="70" zoomScaleNormal="70" workbookViewId="0">
      <selection activeCell="AR42" sqref="AR42"/>
    </sheetView>
  </sheetViews>
  <sheetFormatPr baseColWidth="10" defaultRowHeight="15"/>
  <cols>
    <col min="1" max="1" width="11.42578125" style="1"/>
    <col min="2" max="2" width="35.85546875" style="1" bestFit="1" customWidth="1"/>
    <col min="3" max="3" width="17" style="1" bestFit="1" customWidth="1"/>
    <col min="4" max="4" width="17" style="1" customWidth="1"/>
    <col min="5" max="5" width="18.28515625" style="1" bestFit="1" customWidth="1"/>
    <col min="6" max="6" width="24.85546875" style="1" bestFit="1" customWidth="1"/>
    <col min="7" max="7" width="18.28515625" style="1" bestFit="1" customWidth="1"/>
    <col min="8" max="13" width="18.7109375" style="1" bestFit="1" customWidth="1"/>
    <col min="14" max="14" width="16.140625" style="1" bestFit="1" customWidth="1"/>
    <col min="15" max="16" width="11.42578125" style="1"/>
    <col min="17" max="17" width="31.140625" style="1" bestFit="1" customWidth="1"/>
    <col min="18" max="19" width="15.5703125" style="1" bestFit="1" customWidth="1"/>
    <col min="20" max="20" width="37.28515625" style="1" bestFit="1" customWidth="1"/>
    <col min="21" max="21" width="18.42578125" style="1" bestFit="1" customWidth="1"/>
    <col min="22" max="25" width="19" style="1" bestFit="1" customWidth="1"/>
    <col min="26" max="26" width="23.85546875" style="1" bestFit="1" customWidth="1"/>
    <col min="27" max="27" width="11.42578125" style="1"/>
    <col min="28" max="28" width="15.28515625" style="1" bestFit="1" customWidth="1"/>
    <col min="29" max="29" width="27.42578125" style="1" customWidth="1"/>
    <col min="30" max="37" width="11.42578125" style="1"/>
    <col min="38" max="38" width="13.140625" style="1" bestFit="1" customWidth="1"/>
    <col min="39" max="39" width="19.28515625" style="1" bestFit="1" customWidth="1"/>
    <col min="40" max="40" width="18.140625" style="1" bestFit="1" customWidth="1"/>
    <col min="41" max="41" width="13.42578125" style="1" bestFit="1" customWidth="1"/>
    <col min="42" max="42" width="20.28515625" style="1" bestFit="1" customWidth="1"/>
    <col min="43" max="43" width="19.140625" style="1" bestFit="1" customWidth="1"/>
    <col min="44" max="44" width="18" style="1" bestFit="1" customWidth="1"/>
    <col min="45" max="16384" width="11.42578125" style="1"/>
  </cols>
  <sheetData>
    <row r="39" spans="2:44" ht="20.25">
      <c r="B39" s="10"/>
      <c r="C39" s="10"/>
      <c r="D39" s="10"/>
      <c r="E39" s="11"/>
      <c r="F39" s="137" t="s">
        <v>1</v>
      </c>
      <c r="G39" s="137"/>
      <c r="H39" s="10"/>
      <c r="I39" s="10"/>
      <c r="J39" s="10"/>
      <c r="K39" s="10"/>
      <c r="L39" s="10"/>
      <c r="M39" s="10"/>
    </row>
    <row r="40" spans="2:44">
      <c r="B40" s="12" t="s">
        <v>7</v>
      </c>
      <c r="C40" s="12">
        <v>20000</v>
      </c>
      <c r="D40" s="12">
        <v>40000</v>
      </c>
      <c r="E40" s="12">
        <v>50000</v>
      </c>
      <c r="F40" s="12">
        <v>60000</v>
      </c>
      <c r="G40" s="12">
        <v>80000</v>
      </c>
      <c r="H40" s="12">
        <v>100000</v>
      </c>
      <c r="I40" s="12">
        <v>120000</v>
      </c>
      <c r="J40" s="12">
        <v>140000</v>
      </c>
      <c r="K40" s="12">
        <v>160000</v>
      </c>
      <c r="L40" s="12">
        <v>180000</v>
      </c>
      <c r="M40" s="12">
        <v>200000</v>
      </c>
    </row>
    <row r="41" spans="2:44">
      <c r="B41" s="12" t="s">
        <v>8</v>
      </c>
      <c r="C41" s="18">
        <f>DATOS!G16*C40</f>
        <v>40000</v>
      </c>
      <c r="D41" s="18">
        <f>DATOS!G16*D40</f>
        <v>80000</v>
      </c>
      <c r="E41" s="18">
        <f>DATOS!G16*E40</f>
        <v>100000</v>
      </c>
      <c r="F41" s="18">
        <f>DATOS!G16*F40</f>
        <v>120000</v>
      </c>
      <c r="G41" s="18">
        <f>DATOS!G16*G40</f>
        <v>160000</v>
      </c>
      <c r="H41" s="18">
        <f>DATOS!G16*H40</f>
        <v>200000</v>
      </c>
      <c r="I41" s="18">
        <f>DATOS!G16*I40</f>
        <v>240000</v>
      </c>
      <c r="J41" s="18">
        <f>DATOS!G16*J40</f>
        <v>280000</v>
      </c>
      <c r="K41" s="18">
        <f>DATOS!G16*K40</f>
        <v>320000</v>
      </c>
      <c r="L41" s="18">
        <f>DATOS!G16*L40</f>
        <v>360000</v>
      </c>
      <c r="M41" s="18">
        <f>DATOS!G16*M40</f>
        <v>400000</v>
      </c>
    </row>
    <row r="42" spans="2:44" ht="15.75" thickBot="1">
      <c r="B42" s="12" t="s">
        <v>9</v>
      </c>
      <c r="C42" s="19">
        <f t="shared" ref="C42:M42" si="0">1.5*C40</f>
        <v>30000</v>
      </c>
      <c r="D42" s="19">
        <f t="shared" si="0"/>
        <v>60000</v>
      </c>
      <c r="E42" s="19">
        <f t="shared" si="0"/>
        <v>75000</v>
      </c>
      <c r="F42" s="19">
        <f t="shared" si="0"/>
        <v>90000</v>
      </c>
      <c r="G42" s="19">
        <f t="shared" si="0"/>
        <v>120000</v>
      </c>
      <c r="H42" s="19">
        <f t="shared" si="0"/>
        <v>150000</v>
      </c>
      <c r="I42" s="19">
        <f t="shared" si="0"/>
        <v>180000</v>
      </c>
      <c r="J42" s="19">
        <f t="shared" si="0"/>
        <v>210000</v>
      </c>
      <c r="K42" s="19">
        <f t="shared" si="0"/>
        <v>240000</v>
      </c>
      <c r="L42" s="19">
        <f t="shared" si="0"/>
        <v>270000</v>
      </c>
      <c r="M42" s="19">
        <f t="shared" si="0"/>
        <v>300000</v>
      </c>
    </row>
    <row r="43" spans="2:44" ht="30">
      <c r="B43" s="12" t="s">
        <v>10</v>
      </c>
      <c r="C43" s="19">
        <f t="shared" ref="C43:M43" si="1">C41-C42</f>
        <v>10000</v>
      </c>
      <c r="D43" s="19">
        <f t="shared" si="1"/>
        <v>20000</v>
      </c>
      <c r="E43" s="19">
        <f t="shared" si="1"/>
        <v>25000</v>
      </c>
      <c r="F43" s="19">
        <f t="shared" si="1"/>
        <v>30000</v>
      </c>
      <c r="G43" s="19">
        <f t="shared" si="1"/>
        <v>40000</v>
      </c>
      <c r="H43" s="19">
        <f t="shared" si="1"/>
        <v>50000</v>
      </c>
      <c r="I43" s="19">
        <f t="shared" si="1"/>
        <v>60000</v>
      </c>
      <c r="J43" s="19">
        <f t="shared" si="1"/>
        <v>70000</v>
      </c>
      <c r="K43" s="19">
        <f t="shared" si="1"/>
        <v>80000</v>
      </c>
      <c r="L43" s="19">
        <f t="shared" si="1"/>
        <v>90000</v>
      </c>
      <c r="M43" s="19">
        <f t="shared" si="1"/>
        <v>100000</v>
      </c>
      <c r="T43" s="24"/>
      <c r="U43" s="24" t="s">
        <v>21</v>
      </c>
      <c r="V43" s="24" t="s">
        <v>22</v>
      </c>
      <c r="W43" s="24" t="s">
        <v>23</v>
      </c>
      <c r="X43" s="7"/>
      <c r="Y43" s="7"/>
      <c r="Z43" s="7"/>
      <c r="AA43" s="29"/>
      <c r="AB43" s="30" t="s">
        <v>44</v>
      </c>
      <c r="AC43" s="31">
        <f>DATOS!J30/SIMULADOR!U46</f>
        <v>75388.026607538806</v>
      </c>
      <c r="AO43" s="54"/>
      <c r="AP43" s="169" t="s">
        <v>14</v>
      </c>
      <c r="AQ43" s="169"/>
      <c r="AR43" s="54"/>
    </row>
    <row r="44" spans="2:44" ht="20.25">
      <c r="B44" s="12" t="s">
        <v>5</v>
      </c>
      <c r="C44" s="20">
        <v>20000</v>
      </c>
      <c r="D44" s="20">
        <v>20000</v>
      </c>
      <c r="E44" s="20">
        <v>20000</v>
      </c>
      <c r="F44" s="20">
        <v>20000</v>
      </c>
      <c r="G44" s="20">
        <v>20000</v>
      </c>
      <c r="H44" s="20">
        <v>20000</v>
      </c>
      <c r="I44" s="20">
        <v>20000</v>
      </c>
      <c r="J44" s="20">
        <v>20000</v>
      </c>
      <c r="K44" s="20">
        <v>20000</v>
      </c>
      <c r="L44" s="20">
        <v>20000</v>
      </c>
      <c r="M44" s="20">
        <v>20000</v>
      </c>
      <c r="T44" s="24" t="s">
        <v>30</v>
      </c>
      <c r="U44" s="24">
        <f>DATOS!J28-DATOS!J29</f>
        <v>1.0499999999999998</v>
      </c>
      <c r="V44" s="24">
        <f>DATOS!K28-DATOS!K29</f>
        <v>0.79999999999999982</v>
      </c>
      <c r="W44" s="24">
        <f>DATOS!L28-DATOS!L29</f>
        <v>1.4000000000000004</v>
      </c>
      <c r="X44" s="7"/>
      <c r="Y44" s="7"/>
      <c r="Z44" s="7"/>
      <c r="AA44" s="32"/>
      <c r="AB44" s="27"/>
      <c r="AC44" s="33"/>
      <c r="AO44" s="53" t="s">
        <v>15</v>
      </c>
      <c r="AP44" s="53" t="s">
        <v>16</v>
      </c>
      <c r="AQ44" s="53" t="s">
        <v>17</v>
      </c>
      <c r="AR44" s="53" t="s">
        <v>5</v>
      </c>
    </row>
    <row r="45" spans="2:44" ht="20.25">
      <c r="B45" s="12" t="s">
        <v>11</v>
      </c>
      <c r="C45" s="13">
        <f t="shared" ref="C45:M45" si="2">C43-C44</f>
        <v>-10000</v>
      </c>
      <c r="D45" s="13">
        <f t="shared" si="2"/>
        <v>0</v>
      </c>
      <c r="E45" s="13">
        <f t="shared" si="2"/>
        <v>5000</v>
      </c>
      <c r="F45" s="13">
        <f t="shared" si="2"/>
        <v>10000</v>
      </c>
      <c r="G45" s="13">
        <f t="shared" si="2"/>
        <v>20000</v>
      </c>
      <c r="H45" s="13">
        <f t="shared" si="2"/>
        <v>30000</v>
      </c>
      <c r="I45" s="13">
        <f t="shared" si="2"/>
        <v>40000</v>
      </c>
      <c r="J45" s="13">
        <f t="shared" si="2"/>
        <v>50000</v>
      </c>
      <c r="K45" s="13">
        <f t="shared" si="2"/>
        <v>60000</v>
      </c>
      <c r="L45" s="13">
        <f t="shared" si="2"/>
        <v>70000</v>
      </c>
      <c r="M45" s="13">
        <f t="shared" si="2"/>
        <v>80000</v>
      </c>
      <c r="T45" s="24" t="s">
        <v>31</v>
      </c>
      <c r="U45" s="24">
        <f>U44*DATOS!J31</f>
        <v>0.36749999999999994</v>
      </c>
      <c r="V45" s="24">
        <f>V44*DATOS!K31</f>
        <v>0.19999999999999996</v>
      </c>
      <c r="W45" s="24">
        <f>W44*DATOS!L31</f>
        <v>0.56000000000000016</v>
      </c>
      <c r="X45" s="7"/>
      <c r="Y45" s="7"/>
      <c r="Z45" s="7"/>
      <c r="AA45" s="32" t="s">
        <v>60</v>
      </c>
      <c r="AB45" s="28"/>
      <c r="AC45" s="34"/>
      <c r="AO45" s="55">
        <v>0</v>
      </c>
      <c r="AP45" s="55">
        <v>0</v>
      </c>
      <c r="AQ45" s="55">
        <v>20000</v>
      </c>
      <c r="AR45" s="55">
        <v>20000</v>
      </c>
    </row>
    <row r="46" spans="2:44" ht="20.25">
      <c r="B46" s="14"/>
      <c r="C46" s="14"/>
      <c r="D46" s="14"/>
      <c r="E46" s="14"/>
      <c r="F46" s="14"/>
      <c r="G46" s="14"/>
      <c r="H46" s="14"/>
      <c r="I46" s="14"/>
      <c r="J46" s="14"/>
      <c r="K46" s="14"/>
      <c r="L46" s="14"/>
      <c r="M46" s="14"/>
      <c r="T46" s="24" t="s">
        <v>32</v>
      </c>
      <c r="U46" s="139">
        <f>U45+V45+W45</f>
        <v>1.1274999999999999</v>
      </c>
      <c r="V46" s="139"/>
      <c r="W46" s="139"/>
      <c r="X46" s="7"/>
      <c r="Y46" s="7"/>
      <c r="Z46" s="7"/>
      <c r="AA46" s="32"/>
      <c r="AB46" s="28"/>
      <c r="AC46" s="34"/>
      <c r="AO46" s="56">
        <f>SIMULADOR!C40</f>
        <v>20000</v>
      </c>
      <c r="AP46" s="56">
        <f>SIMULADOR!C41</f>
        <v>40000</v>
      </c>
      <c r="AQ46" s="56">
        <f>SIMULADOR!C42+SIMULADOR!C44</f>
        <v>50000</v>
      </c>
      <c r="AR46" s="56">
        <f>SIMULADOR!C44</f>
        <v>20000</v>
      </c>
    </row>
    <row r="47" spans="2:44" ht="21" thickBot="1">
      <c r="B47" s="14"/>
      <c r="C47" s="14"/>
      <c r="D47" s="14"/>
      <c r="E47" s="14"/>
      <c r="F47" s="14"/>
      <c r="G47" s="14"/>
      <c r="H47" s="14"/>
      <c r="I47" s="14"/>
      <c r="J47" s="14"/>
      <c r="K47" s="14"/>
      <c r="L47" s="14"/>
      <c r="M47" s="14"/>
      <c r="T47" s="7"/>
      <c r="U47" s="7"/>
      <c r="V47" s="7"/>
      <c r="W47" s="7"/>
      <c r="X47" s="7"/>
      <c r="Y47" s="7"/>
      <c r="Z47" s="7"/>
      <c r="AA47" s="35" t="s">
        <v>61</v>
      </c>
      <c r="AB47" s="36">
        <f>DATOS!J30+DATOS!J32/U46</f>
        <v>86330.376940133036</v>
      </c>
      <c r="AC47" s="37"/>
      <c r="AO47" s="56">
        <f>SIMULADOR!D40</f>
        <v>40000</v>
      </c>
      <c r="AP47" s="56">
        <f>SIMULADOR!D41</f>
        <v>80000</v>
      </c>
      <c r="AQ47" s="56">
        <f>SIMULADOR!D42+SIMULADOR!D44</f>
        <v>80000</v>
      </c>
      <c r="AR47" s="56">
        <f>SIMULADOR!D44</f>
        <v>20000</v>
      </c>
    </row>
    <row r="48" spans="2:44" ht="24">
      <c r="B48" s="14"/>
      <c r="C48" s="14"/>
      <c r="D48" s="14"/>
      <c r="E48" s="14"/>
      <c r="F48" s="138" t="s">
        <v>2</v>
      </c>
      <c r="G48" s="138"/>
      <c r="H48" s="14"/>
      <c r="I48" s="14"/>
      <c r="J48" s="14"/>
      <c r="K48" s="14"/>
      <c r="L48" s="14"/>
      <c r="M48" s="14"/>
      <c r="T48" s="7"/>
      <c r="U48" s="7"/>
      <c r="V48" s="7"/>
      <c r="W48" s="7"/>
      <c r="X48" s="7"/>
      <c r="Y48" s="7"/>
      <c r="Z48" s="7"/>
      <c r="AA48" s="7"/>
      <c r="AB48" s="7"/>
      <c r="AC48" s="7"/>
      <c r="AO48" s="56">
        <f>SIMULADOR!E40</f>
        <v>50000</v>
      </c>
      <c r="AP48" s="56">
        <f>SIMULADOR!E41</f>
        <v>100000</v>
      </c>
      <c r="AQ48" s="56">
        <f>SIMULADOR!E42+SIMULADOR!E44</f>
        <v>95000</v>
      </c>
      <c r="AR48" s="56">
        <f>AR47</f>
        <v>20000</v>
      </c>
    </row>
    <row r="49" spans="2:45" ht="20.25">
      <c r="B49" s="15" t="s">
        <v>7</v>
      </c>
      <c r="C49" s="15">
        <v>20000</v>
      </c>
      <c r="D49" s="15">
        <v>40000</v>
      </c>
      <c r="E49" s="15">
        <v>50000</v>
      </c>
      <c r="F49" s="15">
        <v>60000</v>
      </c>
      <c r="G49" s="15">
        <v>80000</v>
      </c>
      <c r="H49" s="15">
        <v>100000</v>
      </c>
      <c r="I49" s="15">
        <v>120000</v>
      </c>
      <c r="J49" s="15">
        <v>140000</v>
      </c>
      <c r="K49" s="15">
        <v>160000</v>
      </c>
      <c r="L49" s="15">
        <v>180000</v>
      </c>
      <c r="M49" s="15">
        <v>200000</v>
      </c>
      <c r="T49" s="7"/>
      <c r="U49" s="7"/>
      <c r="V49" s="7"/>
      <c r="W49" s="7"/>
      <c r="X49" s="7"/>
      <c r="Y49" s="7"/>
      <c r="Z49" s="7"/>
      <c r="AA49" s="7"/>
      <c r="AB49" s="7"/>
      <c r="AC49" s="7"/>
      <c r="AE49" s="8"/>
      <c r="AO49" s="56">
        <f>SIMULADOR!F40</f>
        <v>60000</v>
      </c>
      <c r="AP49" s="56">
        <f>SIMULADOR!F41</f>
        <v>120000</v>
      </c>
      <c r="AQ49" s="56">
        <f>SIMULADOR!F42+SIMULADOR!F44</f>
        <v>110000</v>
      </c>
      <c r="AR49" s="56">
        <f>AR47</f>
        <v>20000</v>
      </c>
    </row>
    <row r="50" spans="2:45" ht="20.25">
      <c r="B50" s="15" t="s">
        <v>8</v>
      </c>
      <c r="C50" s="21">
        <f>DATOS!H16*C49</f>
        <v>40000</v>
      </c>
      <c r="D50" s="21">
        <f>DATOS!H16*D49</f>
        <v>80000</v>
      </c>
      <c r="E50" s="21">
        <f>DATOS!H16*E49</f>
        <v>100000</v>
      </c>
      <c r="F50" s="21">
        <f>DATOS!H16*F49</f>
        <v>120000</v>
      </c>
      <c r="G50" s="21">
        <f>DATOS!H16*G49</f>
        <v>160000</v>
      </c>
      <c r="H50" s="21">
        <f>DATOS!H16*H49</f>
        <v>200000</v>
      </c>
      <c r="I50" s="21">
        <f>DATOS!H16*I49</f>
        <v>240000</v>
      </c>
      <c r="J50" s="21">
        <f>DATOS!H16*J49</f>
        <v>280000</v>
      </c>
      <c r="K50" s="21">
        <f>DATOS!H16*K49</f>
        <v>320000</v>
      </c>
      <c r="L50" s="21">
        <f>DATOS!H16*L49</f>
        <v>360000</v>
      </c>
      <c r="M50" s="21">
        <f>DATOS!H16*M49</f>
        <v>400000</v>
      </c>
      <c r="T50" s="7"/>
      <c r="U50" s="7"/>
      <c r="V50" s="7"/>
      <c r="W50" s="7"/>
      <c r="X50" s="7"/>
      <c r="Y50" s="7"/>
      <c r="Z50" s="7"/>
      <c r="AA50" s="7"/>
      <c r="AB50" s="7"/>
      <c r="AC50" s="7"/>
      <c r="AE50" s="8"/>
      <c r="AO50" s="56">
        <f>SIMULADOR!G40</f>
        <v>80000</v>
      </c>
      <c r="AP50" s="56">
        <f>SIMULADOR!G41</f>
        <v>160000</v>
      </c>
      <c r="AQ50" s="56">
        <f>SIMULADOR!G42+SIMULADOR!G44</f>
        <v>140000</v>
      </c>
      <c r="AR50" s="56">
        <f>AR47</f>
        <v>20000</v>
      </c>
    </row>
    <row r="51" spans="2:45" ht="20.25">
      <c r="B51" s="15" t="s">
        <v>9</v>
      </c>
      <c r="C51" s="22">
        <f t="shared" ref="C51:M51" si="3">1.2*C49</f>
        <v>24000</v>
      </c>
      <c r="D51" s="22">
        <f t="shared" si="3"/>
        <v>48000</v>
      </c>
      <c r="E51" s="22">
        <f t="shared" si="3"/>
        <v>60000</v>
      </c>
      <c r="F51" s="22">
        <f t="shared" si="3"/>
        <v>72000</v>
      </c>
      <c r="G51" s="22">
        <f t="shared" si="3"/>
        <v>96000</v>
      </c>
      <c r="H51" s="22">
        <f t="shared" si="3"/>
        <v>120000</v>
      </c>
      <c r="I51" s="22">
        <f t="shared" si="3"/>
        <v>144000</v>
      </c>
      <c r="J51" s="22">
        <f t="shared" si="3"/>
        <v>168000</v>
      </c>
      <c r="K51" s="22">
        <f t="shared" si="3"/>
        <v>192000</v>
      </c>
      <c r="L51" s="22">
        <f t="shared" si="3"/>
        <v>216000</v>
      </c>
      <c r="M51" s="22">
        <f t="shared" si="3"/>
        <v>240000</v>
      </c>
      <c r="T51" s="7"/>
      <c r="U51" s="7"/>
      <c r="V51" s="7"/>
      <c r="W51" s="7"/>
      <c r="X51" s="7"/>
      <c r="Y51" s="7"/>
      <c r="Z51" s="7"/>
      <c r="AA51" s="7"/>
      <c r="AB51" s="7"/>
      <c r="AC51" s="7"/>
      <c r="AO51" s="56">
        <f>SIMULADOR!H40</f>
        <v>100000</v>
      </c>
      <c r="AP51" s="56">
        <f>SIMULADOR!H41</f>
        <v>200000</v>
      </c>
      <c r="AQ51" s="56">
        <f>SIMULADOR!H42+SIMULADOR!H44</f>
        <v>170000</v>
      </c>
      <c r="AR51" s="56">
        <f>AR47</f>
        <v>20000</v>
      </c>
    </row>
    <row r="52" spans="2:45" ht="20.25">
      <c r="B52" s="15" t="s">
        <v>10</v>
      </c>
      <c r="C52" s="22">
        <f t="shared" ref="C52:M52" si="4">C50-C51</f>
        <v>16000</v>
      </c>
      <c r="D52" s="22">
        <f t="shared" si="4"/>
        <v>32000</v>
      </c>
      <c r="E52" s="22">
        <f t="shared" si="4"/>
        <v>40000</v>
      </c>
      <c r="F52" s="22">
        <f t="shared" si="4"/>
        <v>48000</v>
      </c>
      <c r="G52" s="22">
        <f t="shared" si="4"/>
        <v>64000</v>
      </c>
      <c r="H52" s="22">
        <f t="shared" si="4"/>
        <v>80000</v>
      </c>
      <c r="I52" s="22">
        <f t="shared" si="4"/>
        <v>96000</v>
      </c>
      <c r="J52" s="22">
        <f t="shared" si="4"/>
        <v>112000</v>
      </c>
      <c r="K52" s="22">
        <f t="shared" si="4"/>
        <v>128000</v>
      </c>
      <c r="L52" s="22">
        <f t="shared" si="4"/>
        <v>144000</v>
      </c>
      <c r="M52" s="22">
        <f t="shared" si="4"/>
        <v>160000</v>
      </c>
      <c r="T52" s="7"/>
      <c r="U52" s="7"/>
      <c r="V52" s="7"/>
      <c r="W52" s="7"/>
      <c r="X52" s="7"/>
      <c r="Y52" s="7"/>
      <c r="Z52" s="7"/>
      <c r="AA52" s="7"/>
      <c r="AB52" s="7"/>
      <c r="AC52" s="7"/>
      <c r="AO52" s="56">
        <f>SIMULADOR!I40</f>
        <v>120000</v>
      </c>
      <c r="AP52" s="56">
        <f>SIMULADOR!I41</f>
        <v>240000</v>
      </c>
      <c r="AQ52" s="56">
        <f>SIMULADOR!I42+SIMULADOR!I44</f>
        <v>200000</v>
      </c>
      <c r="AR52" s="56">
        <f>AR47</f>
        <v>20000</v>
      </c>
    </row>
    <row r="53" spans="2:45" ht="21" thickBot="1">
      <c r="B53" s="15" t="s">
        <v>5</v>
      </c>
      <c r="C53" s="23">
        <v>40000</v>
      </c>
      <c r="D53" s="23">
        <v>40000</v>
      </c>
      <c r="E53" s="23">
        <v>40000</v>
      </c>
      <c r="F53" s="23">
        <v>40000</v>
      </c>
      <c r="G53" s="23">
        <v>40000</v>
      </c>
      <c r="H53" s="23">
        <v>40000</v>
      </c>
      <c r="I53" s="23">
        <v>40000</v>
      </c>
      <c r="J53" s="23">
        <v>40000</v>
      </c>
      <c r="K53" s="23">
        <v>40000</v>
      </c>
      <c r="L53" s="23">
        <v>40000</v>
      </c>
      <c r="M53" s="23">
        <v>40000</v>
      </c>
      <c r="T53" s="7"/>
      <c r="U53" s="7"/>
      <c r="V53" s="7"/>
      <c r="W53" s="7"/>
      <c r="X53" s="7"/>
      <c r="Y53" s="7"/>
      <c r="Z53" s="7"/>
      <c r="AA53" s="7"/>
      <c r="AB53" s="7"/>
      <c r="AC53" s="7"/>
      <c r="AO53" s="56">
        <f>SIMULADOR!J40</f>
        <v>140000</v>
      </c>
      <c r="AP53" s="56">
        <f>SIMULADOR!J41</f>
        <v>280000</v>
      </c>
      <c r="AQ53" s="56">
        <f>SIMULADOR!J42+SIMULADOR!J44</f>
        <v>230000</v>
      </c>
      <c r="AR53" s="56">
        <f>AR47</f>
        <v>20000</v>
      </c>
    </row>
    <row r="54" spans="2:45" ht="30">
      <c r="B54" s="15" t="s">
        <v>11</v>
      </c>
      <c r="C54" s="16">
        <f t="shared" ref="C54:M54" si="5">C52-C53</f>
        <v>-24000</v>
      </c>
      <c r="D54" s="16">
        <f t="shared" si="5"/>
        <v>-8000</v>
      </c>
      <c r="E54" s="16">
        <f t="shared" si="5"/>
        <v>0</v>
      </c>
      <c r="F54" s="16">
        <f t="shared" si="5"/>
        <v>8000</v>
      </c>
      <c r="G54" s="16">
        <f t="shared" si="5"/>
        <v>24000</v>
      </c>
      <c r="H54" s="16">
        <f t="shared" si="5"/>
        <v>40000</v>
      </c>
      <c r="I54" s="16">
        <f t="shared" si="5"/>
        <v>56000</v>
      </c>
      <c r="J54" s="16">
        <f t="shared" si="5"/>
        <v>72000</v>
      </c>
      <c r="K54" s="16">
        <f t="shared" si="5"/>
        <v>88000</v>
      </c>
      <c r="L54" s="16">
        <f t="shared" si="5"/>
        <v>104000</v>
      </c>
      <c r="M54" s="16">
        <f t="shared" si="5"/>
        <v>120000</v>
      </c>
      <c r="T54" s="24"/>
      <c r="U54" s="24" t="s">
        <v>21</v>
      </c>
      <c r="V54" s="24" t="s">
        <v>22</v>
      </c>
      <c r="W54" s="24" t="s">
        <v>23</v>
      </c>
      <c r="X54" s="24" t="s">
        <v>28</v>
      </c>
      <c r="Y54" s="7"/>
      <c r="Z54" s="7"/>
      <c r="AA54" s="38"/>
      <c r="AB54" s="39" t="s">
        <v>44</v>
      </c>
      <c r="AC54" s="40">
        <f>DATOS!J38/SIMULADOR!U57</f>
        <v>94552.00360198108</v>
      </c>
      <c r="AO54" s="56">
        <f>SIMULADOR!K40</f>
        <v>160000</v>
      </c>
      <c r="AP54" s="56">
        <f>SIMULADOR!K41</f>
        <v>320000</v>
      </c>
      <c r="AQ54" s="56">
        <f>SIMULADOR!K42+SIMULADOR!K44</f>
        <v>260000</v>
      </c>
      <c r="AR54" s="56">
        <f>AR47</f>
        <v>20000</v>
      </c>
    </row>
    <row r="55" spans="2:45" ht="20.25">
      <c r="B55" s="14"/>
      <c r="C55" s="14"/>
      <c r="D55" s="14"/>
      <c r="E55" s="14"/>
      <c r="F55" s="14"/>
      <c r="G55" s="14"/>
      <c r="H55" s="14"/>
      <c r="I55" s="14"/>
      <c r="J55" s="14"/>
      <c r="K55" s="14"/>
      <c r="L55" s="14"/>
      <c r="M55" s="14"/>
      <c r="T55" s="24" t="s">
        <v>30</v>
      </c>
      <c r="U55" s="25">
        <f>DATOS!J36-DATOS!J37</f>
        <v>1</v>
      </c>
      <c r="V55" s="24">
        <f>DATOS!K36-DATOS!K37</f>
        <v>0.5</v>
      </c>
      <c r="W55" s="24">
        <f>DATOS!L36-DATOS!L37</f>
        <v>1.1500000000000004</v>
      </c>
      <c r="X55" s="24">
        <f>DATOS!M36-DATOS!M37</f>
        <v>2</v>
      </c>
      <c r="Y55" s="7"/>
      <c r="Z55" s="7"/>
      <c r="AA55" s="41"/>
      <c r="AB55" s="42"/>
      <c r="AC55" s="43"/>
      <c r="AO55" s="56">
        <f>SIMULADOR!L40</f>
        <v>180000</v>
      </c>
      <c r="AP55" s="56">
        <f>SIMULADOR!L41</f>
        <v>360000</v>
      </c>
      <c r="AQ55" s="56">
        <f>SIMULADOR!L42+SIMULADOR!L44</f>
        <v>290000</v>
      </c>
      <c r="AR55" s="56">
        <f>AR47</f>
        <v>20000</v>
      </c>
    </row>
    <row r="56" spans="2:45" ht="20.25">
      <c r="B56" s="14"/>
      <c r="C56" s="14"/>
      <c r="D56" s="14"/>
      <c r="E56" s="14"/>
      <c r="F56" s="14"/>
      <c r="G56" s="14"/>
      <c r="H56" s="14"/>
      <c r="I56" s="14"/>
      <c r="J56" s="14"/>
      <c r="K56" s="14"/>
      <c r="L56" s="14"/>
      <c r="M56" s="14"/>
      <c r="T56" s="24" t="s">
        <v>31</v>
      </c>
      <c r="U56" s="24">
        <f>U55*DATOS!J39</f>
        <v>0.28000000000000003</v>
      </c>
      <c r="V56" s="26">
        <f>V55*DATOS!K39</f>
        <v>0.155</v>
      </c>
      <c r="W56" s="24">
        <f>W55*DATOS!L39</f>
        <v>0.19550000000000006</v>
      </c>
      <c r="X56" s="26">
        <f>X55*DATOS!M39</f>
        <v>0.48</v>
      </c>
      <c r="Y56" s="7"/>
      <c r="Z56" s="7"/>
      <c r="AA56" s="41" t="s">
        <v>60</v>
      </c>
      <c r="AB56" s="42"/>
      <c r="AC56" s="43"/>
      <c r="AO56" s="57">
        <f>SIMULADOR!M40</f>
        <v>200000</v>
      </c>
      <c r="AP56" s="57">
        <f>SIMULADOR!M41</f>
        <v>400000</v>
      </c>
      <c r="AQ56" s="57">
        <f>SIMULADOR!M42+SIMULADOR!M44</f>
        <v>320000</v>
      </c>
      <c r="AR56" s="57">
        <f>AR47</f>
        <v>20000</v>
      </c>
    </row>
    <row r="57" spans="2:45" ht="24.75" thickBot="1">
      <c r="B57" s="14"/>
      <c r="C57" s="14"/>
      <c r="D57" s="14"/>
      <c r="E57" s="14"/>
      <c r="F57" s="138" t="s">
        <v>3</v>
      </c>
      <c r="G57" s="138"/>
      <c r="H57" s="14"/>
      <c r="I57" s="14"/>
      <c r="J57" s="14"/>
      <c r="K57" s="14"/>
      <c r="L57" s="14"/>
      <c r="M57" s="14"/>
      <c r="T57" s="24" t="s">
        <v>32</v>
      </c>
      <c r="U57" s="140">
        <f>U56+V56+W56+X56</f>
        <v>1.1105</v>
      </c>
      <c r="V57" s="140"/>
      <c r="W57" s="140"/>
      <c r="X57" s="140"/>
      <c r="Y57" s="7"/>
      <c r="Z57" s="7"/>
      <c r="AA57" s="44" t="s">
        <v>61</v>
      </c>
      <c r="AB57" s="45">
        <f>DATOS!J38+DATOS!J40/SIMULADOR!U57</f>
        <v>106350.74290859973</v>
      </c>
      <c r="AC57" s="46"/>
      <c r="AO57" s="54"/>
      <c r="AP57" s="54"/>
      <c r="AQ57" s="54"/>
      <c r="AR57" s="54"/>
    </row>
    <row r="58" spans="2:45" ht="25.5">
      <c r="B58" s="15" t="s">
        <v>7</v>
      </c>
      <c r="C58" s="15">
        <v>20000</v>
      </c>
      <c r="D58" s="15">
        <v>40000</v>
      </c>
      <c r="E58" s="15">
        <v>50000</v>
      </c>
      <c r="F58" s="15">
        <v>60000</v>
      </c>
      <c r="G58" s="15">
        <v>80000</v>
      </c>
      <c r="H58" s="15">
        <v>100000</v>
      </c>
      <c r="I58" s="15">
        <v>120000</v>
      </c>
      <c r="J58" s="15">
        <v>140000</v>
      </c>
      <c r="K58" s="15">
        <v>160000</v>
      </c>
      <c r="L58" s="15">
        <v>180000</v>
      </c>
      <c r="M58" s="15">
        <v>200000</v>
      </c>
      <c r="AO58" s="161" t="s">
        <v>33</v>
      </c>
      <c r="AP58" s="162"/>
      <c r="AQ58" s="162"/>
      <c r="AR58" s="163"/>
    </row>
    <row r="59" spans="2:45" ht="18.75">
      <c r="B59" s="15" t="s">
        <v>8</v>
      </c>
      <c r="C59" s="21">
        <f>DATOS!I16*C58</f>
        <v>40000</v>
      </c>
      <c r="D59" s="21">
        <f>DATOS!I16*D58</f>
        <v>80000</v>
      </c>
      <c r="E59" s="21">
        <f>DATOS!I16*E58</f>
        <v>100000</v>
      </c>
      <c r="F59" s="21">
        <f>DATOS!I16*F58</f>
        <v>120000</v>
      </c>
      <c r="G59" s="21">
        <f>DATOS!I16*G58</f>
        <v>160000</v>
      </c>
      <c r="H59" s="21">
        <f>DATOS!I16*H58</f>
        <v>200000</v>
      </c>
      <c r="I59" s="21">
        <f>DATOS!I16*I58</f>
        <v>240000</v>
      </c>
      <c r="J59" s="21">
        <f>DATOS!I16*J58</f>
        <v>280000</v>
      </c>
      <c r="K59" s="21">
        <f>DATOS!I16*K58</f>
        <v>320000</v>
      </c>
      <c r="L59" s="21">
        <f>DATOS!I16*L58</f>
        <v>360000</v>
      </c>
      <c r="M59" s="21">
        <f>DATOS!I16*M58</f>
        <v>400000</v>
      </c>
      <c r="AO59" s="167" t="s">
        <v>41</v>
      </c>
      <c r="AP59" s="168"/>
      <c r="AQ59" s="168"/>
      <c r="AR59" s="59">
        <f>DATOS!G17/(DATOS!G16-DATOS!G18)</f>
        <v>40000</v>
      </c>
    </row>
    <row r="60" spans="2:45" ht="18.75">
      <c r="B60" s="15" t="s">
        <v>9</v>
      </c>
      <c r="C60" s="22">
        <f t="shared" ref="C60:M60" si="6">1*C58</f>
        <v>20000</v>
      </c>
      <c r="D60" s="22">
        <f t="shared" si="6"/>
        <v>40000</v>
      </c>
      <c r="E60" s="22">
        <f t="shared" si="6"/>
        <v>50000</v>
      </c>
      <c r="F60" s="22">
        <f t="shared" si="6"/>
        <v>60000</v>
      </c>
      <c r="G60" s="22">
        <f t="shared" si="6"/>
        <v>80000</v>
      </c>
      <c r="H60" s="22">
        <f t="shared" si="6"/>
        <v>100000</v>
      </c>
      <c r="I60" s="22">
        <f t="shared" si="6"/>
        <v>120000</v>
      </c>
      <c r="J60" s="22">
        <f t="shared" si="6"/>
        <v>140000</v>
      </c>
      <c r="K60" s="22">
        <f t="shared" si="6"/>
        <v>160000</v>
      </c>
      <c r="L60" s="22">
        <f t="shared" si="6"/>
        <v>180000</v>
      </c>
      <c r="M60" s="22">
        <f t="shared" si="6"/>
        <v>200000</v>
      </c>
      <c r="AO60" s="159" t="s">
        <v>67</v>
      </c>
      <c r="AP60" s="160"/>
      <c r="AQ60" s="160"/>
      <c r="AR60" s="60">
        <f>DATOS!G17/(1-(DATOS!G18/DATOS!G16))</f>
        <v>80000</v>
      </c>
    </row>
    <row r="61" spans="2:45" ht="18.75">
      <c r="B61" s="15" t="s">
        <v>10</v>
      </c>
      <c r="C61" s="22">
        <f t="shared" ref="C61:M61" si="7">C59-C60</f>
        <v>20000</v>
      </c>
      <c r="D61" s="22">
        <f t="shared" si="7"/>
        <v>40000</v>
      </c>
      <c r="E61" s="22">
        <f t="shared" si="7"/>
        <v>50000</v>
      </c>
      <c r="F61" s="22">
        <f t="shared" si="7"/>
        <v>60000</v>
      </c>
      <c r="G61" s="22">
        <f t="shared" si="7"/>
        <v>80000</v>
      </c>
      <c r="H61" s="22">
        <f t="shared" si="7"/>
        <v>100000</v>
      </c>
      <c r="I61" s="22">
        <f t="shared" si="7"/>
        <v>120000</v>
      </c>
      <c r="J61" s="22">
        <f t="shared" si="7"/>
        <v>140000</v>
      </c>
      <c r="K61" s="22">
        <f t="shared" si="7"/>
        <v>160000</v>
      </c>
      <c r="L61" s="22">
        <f t="shared" si="7"/>
        <v>180000</v>
      </c>
      <c r="M61" s="22">
        <f t="shared" si="7"/>
        <v>200000</v>
      </c>
      <c r="AO61" s="171"/>
      <c r="AP61" s="171"/>
      <c r="AQ61" s="171"/>
      <c r="AR61" s="58"/>
    </row>
    <row r="62" spans="2:45" ht="18.75">
      <c r="B62" s="15" t="s">
        <v>5</v>
      </c>
      <c r="C62" s="23">
        <v>60000</v>
      </c>
      <c r="D62" s="23">
        <v>60000</v>
      </c>
      <c r="E62" s="23">
        <v>60000</v>
      </c>
      <c r="F62" s="23">
        <v>60000</v>
      </c>
      <c r="G62" s="23">
        <v>60000</v>
      </c>
      <c r="H62" s="23">
        <v>60000</v>
      </c>
      <c r="I62" s="23">
        <v>60000</v>
      </c>
      <c r="J62" s="23">
        <v>60000</v>
      </c>
      <c r="K62" s="23">
        <v>60000</v>
      </c>
      <c r="L62" s="23">
        <v>60000</v>
      </c>
      <c r="M62" s="23">
        <v>60000</v>
      </c>
      <c r="AO62" s="58"/>
      <c r="AP62" s="58"/>
      <c r="AQ62" s="58"/>
      <c r="AR62" s="58"/>
    </row>
    <row r="63" spans="2:45" ht="26.25" thickBot="1">
      <c r="B63" s="15" t="s">
        <v>11</v>
      </c>
      <c r="C63" s="16">
        <f t="shared" ref="C63:M63" si="8">C61-C62</f>
        <v>-40000</v>
      </c>
      <c r="D63" s="16">
        <f t="shared" si="8"/>
        <v>-20000</v>
      </c>
      <c r="E63" s="16">
        <f t="shared" si="8"/>
        <v>-10000</v>
      </c>
      <c r="F63" s="16">
        <f t="shared" si="8"/>
        <v>0</v>
      </c>
      <c r="G63" s="16">
        <f t="shared" si="8"/>
        <v>20000</v>
      </c>
      <c r="H63" s="16">
        <f t="shared" si="8"/>
        <v>40000</v>
      </c>
      <c r="I63" s="16">
        <f t="shared" si="8"/>
        <v>60000</v>
      </c>
      <c r="J63" s="16">
        <f t="shared" si="8"/>
        <v>80000</v>
      </c>
      <c r="K63" s="16">
        <f t="shared" si="8"/>
        <v>100000</v>
      </c>
      <c r="L63" s="16">
        <f t="shared" si="8"/>
        <v>120000</v>
      </c>
      <c r="M63" s="16">
        <f t="shared" si="8"/>
        <v>140000</v>
      </c>
      <c r="AO63" s="58"/>
      <c r="AP63" s="170" t="s">
        <v>18</v>
      </c>
      <c r="AQ63" s="170"/>
      <c r="AR63" s="58"/>
      <c r="AS63" s="8"/>
    </row>
    <row r="64" spans="2:45" ht="30">
      <c r="T64" s="24"/>
      <c r="U64" s="24" t="s">
        <v>21</v>
      </c>
      <c r="V64" s="24" t="s">
        <v>22</v>
      </c>
      <c r="W64" s="24" t="s">
        <v>23</v>
      </c>
      <c r="X64" s="24" t="s">
        <v>28</v>
      </c>
      <c r="Y64" s="24" t="s">
        <v>29</v>
      </c>
      <c r="AA64" s="47"/>
      <c r="AB64" s="39" t="s">
        <v>44</v>
      </c>
      <c r="AC64" s="40">
        <f>DATOS!J47/SIMULADOR!U67</f>
        <v>103691.41435089176</v>
      </c>
      <c r="AO64" s="61" t="s">
        <v>15</v>
      </c>
      <c r="AP64" s="61" t="s">
        <v>16</v>
      </c>
      <c r="AQ64" s="61" t="s">
        <v>17</v>
      </c>
      <c r="AR64" s="61" t="s">
        <v>5</v>
      </c>
      <c r="AS64" s="9"/>
    </row>
    <row r="65" spans="20:44" ht="19.5">
      <c r="T65" s="24" t="s">
        <v>30</v>
      </c>
      <c r="U65" s="24">
        <f>DATOS!J45-DATOS!J46</f>
        <v>1.1499999999999999</v>
      </c>
      <c r="V65" s="24">
        <f>DATOS!K45-DATOS!K46</f>
        <v>1.1499999999999995</v>
      </c>
      <c r="W65" s="24">
        <f>DATOS!L45-DATOS!L46</f>
        <v>1.7999999999999998</v>
      </c>
      <c r="X65" s="24">
        <f>DATOS!M45-DATOS!M46</f>
        <v>0.60000000000000009</v>
      </c>
      <c r="Y65" s="24">
        <f>DATOS!N45-DATOS!N46</f>
        <v>0.79999999999999982</v>
      </c>
      <c r="AA65" s="48"/>
      <c r="AB65" s="2"/>
      <c r="AC65" s="49"/>
      <c r="AO65" s="62">
        <v>0</v>
      </c>
      <c r="AP65" s="63">
        <v>0</v>
      </c>
      <c r="AQ65" s="63">
        <f>AO65*1.5+AR65</f>
        <v>40000</v>
      </c>
      <c r="AR65" s="63">
        <v>40000</v>
      </c>
    </row>
    <row r="66" spans="20:44" ht="20.25">
      <c r="T66" s="24" t="s">
        <v>31</v>
      </c>
      <c r="U66" s="24">
        <f>U65*DATOS!J48</f>
        <v>0.184</v>
      </c>
      <c r="V66" s="24">
        <f>V65*DATOS!K48</f>
        <v>0.24149999999999988</v>
      </c>
      <c r="W66" s="24">
        <f>W65*DATOS!L48</f>
        <v>0.55799999999999994</v>
      </c>
      <c r="X66" s="24">
        <f>X65*DATOS!M48</f>
        <v>0.10200000000000002</v>
      </c>
      <c r="Y66" s="24">
        <f>Y65*DATOS!N48</f>
        <v>0.11999999999999997</v>
      </c>
      <c r="AA66" s="41" t="s">
        <v>60</v>
      </c>
      <c r="AB66" s="2"/>
      <c r="AC66" s="49"/>
      <c r="AO66" s="64">
        <f>SIMULADOR!C40</f>
        <v>20000</v>
      </c>
      <c r="AP66" s="64">
        <f t="shared" ref="AP66:AP76" si="9">AO66*2</f>
        <v>40000</v>
      </c>
      <c r="AQ66" s="63">
        <f t="shared" ref="AQ66:AQ76" si="10">AO66*1.2+AR66</f>
        <v>64000</v>
      </c>
      <c r="AR66" s="64">
        <v>40000</v>
      </c>
    </row>
    <row r="67" spans="20:44" ht="20.25" thickBot="1">
      <c r="T67" s="24" t="s">
        <v>32</v>
      </c>
      <c r="U67" s="139">
        <f>U66+V66+W66+X66+Y66</f>
        <v>1.2054999999999998</v>
      </c>
      <c r="V67" s="139"/>
      <c r="W67" s="139"/>
      <c r="X67" s="139"/>
      <c r="Y67" s="139"/>
      <c r="AA67" s="50" t="s">
        <v>61</v>
      </c>
      <c r="AB67" s="51">
        <f>DATOS!J47+DATOS!J49/SIMULADOR!U67</f>
        <v>126244.29697221071</v>
      </c>
      <c r="AC67" s="52"/>
      <c r="AO67" s="64">
        <f>SIMULADOR!D40</f>
        <v>40000</v>
      </c>
      <c r="AP67" s="64">
        <f t="shared" si="9"/>
        <v>80000</v>
      </c>
      <c r="AQ67" s="63">
        <f t="shared" si="10"/>
        <v>88000</v>
      </c>
      <c r="AR67" s="64">
        <f>SIMULADOR!C53</f>
        <v>40000</v>
      </c>
    </row>
    <row r="68" spans="20:44" ht="18.75">
      <c r="AO68" s="64">
        <f>SIMULADOR!E40</f>
        <v>50000</v>
      </c>
      <c r="AP68" s="64">
        <f t="shared" si="9"/>
        <v>100000</v>
      </c>
      <c r="AQ68" s="63">
        <f t="shared" si="10"/>
        <v>100000</v>
      </c>
      <c r="AR68" s="64">
        <f>AR67</f>
        <v>40000</v>
      </c>
    </row>
    <row r="69" spans="20:44" ht="18.75">
      <c r="AO69" s="64">
        <f>SIMULADOR!F40</f>
        <v>60000</v>
      </c>
      <c r="AP69" s="64">
        <f t="shared" si="9"/>
        <v>120000</v>
      </c>
      <c r="AQ69" s="63">
        <f t="shared" si="10"/>
        <v>112000</v>
      </c>
      <c r="AR69" s="64">
        <f>AR67</f>
        <v>40000</v>
      </c>
    </row>
    <row r="70" spans="20:44" ht="18.75">
      <c r="AO70" s="64">
        <f>SIMULADOR!G40</f>
        <v>80000</v>
      </c>
      <c r="AP70" s="64">
        <f t="shared" si="9"/>
        <v>160000</v>
      </c>
      <c r="AQ70" s="63">
        <f t="shared" si="10"/>
        <v>136000</v>
      </c>
      <c r="AR70" s="64">
        <f>AR67</f>
        <v>40000</v>
      </c>
    </row>
    <row r="71" spans="20:44" ht="18.75">
      <c r="AO71" s="64">
        <f>SIMULADOR!H40</f>
        <v>100000</v>
      </c>
      <c r="AP71" s="64">
        <f t="shared" si="9"/>
        <v>200000</v>
      </c>
      <c r="AQ71" s="63">
        <f t="shared" si="10"/>
        <v>160000</v>
      </c>
      <c r="AR71" s="64">
        <f>AR67</f>
        <v>40000</v>
      </c>
    </row>
    <row r="72" spans="20:44" ht="18.75">
      <c r="AO72" s="64">
        <f>SIMULADOR!I40</f>
        <v>120000</v>
      </c>
      <c r="AP72" s="64">
        <f t="shared" si="9"/>
        <v>240000</v>
      </c>
      <c r="AQ72" s="63">
        <f t="shared" si="10"/>
        <v>184000</v>
      </c>
      <c r="AR72" s="64">
        <f>AR67</f>
        <v>40000</v>
      </c>
    </row>
    <row r="73" spans="20:44" ht="18.75">
      <c r="AO73" s="64">
        <f>SIMULADOR!J40</f>
        <v>140000</v>
      </c>
      <c r="AP73" s="64">
        <f t="shared" si="9"/>
        <v>280000</v>
      </c>
      <c r="AQ73" s="63">
        <f t="shared" si="10"/>
        <v>208000</v>
      </c>
      <c r="AR73" s="64">
        <f>AR67</f>
        <v>40000</v>
      </c>
    </row>
    <row r="74" spans="20:44" ht="18.75">
      <c r="AO74" s="64">
        <f>SIMULADOR!K40</f>
        <v>160000</v>
      </c>
      <c r="AP74" s="64">
        <f t="shared" si="9"/>
        <v>320000</v>
      </c>
      <c r="AQ74" s="63">
        <f t="shared" si="10"/>
        <v>232000</v>
      </c>
      <c r="AR74" s="64">
        <f>AR67</f>
        <v>40000</v>
      </c>
    </row>
    <row r="75" spans="20:44" ht="18.75">
      <c r="AO75" s="64">
        <f>SIMULADOR!L40</f>
        <v>180000</v>
      </c>
      <c r="AP75" s="64">
        <f t="shared" si="9"/>
        <v>360000</v>
      </c>
      <c r="AQ75" s="63">
        <f t="shared" si="10"/>
        <v>256000</v>
      </c>
      <c r="AR75" s="64">
        <f>AR67</f>
        <v>40000</v>
      </c>
    </row>
    <row r="76" spans="20:44" ht="18.75">
      <c r="AO76" s="65">
        <f>SIMULADOR!M40</f>
        <v>200000</v>
      </c>
      <c r="AP76" s="65">
        <f t="shared" si="9"/>
        <v>400000</v>
      </c>
      <c r="AQ76" s="66">
        <f t="shared" si="10"/>
        <v>280000</v>
      </c>
      <c r="AR76" s="65">
        <f>AR67</f>
        <v>40000</v>
      </c>
    </row>
    <row r="77" spans="20:44" ht="18.75">
      <c r="AO77" s="58"/>
      <c r="AP77" s="58"/>
      <c r="AQ77" s="58"/>
      <c r="AR77" s="58"/>
    </row>
    <row r="78" spans="20:44" ht="18.75">
      <c r="AO78" s="58"/>
      <c r="AP78" s="58"/>
      <c r="AQ78" s="58"/>
      <c r="AR78" s="58"/>
    </row>
    <row r="79" spans="20:44" ht="25.5">
      <c r="AO79" s="164" t="s">
        <v>42</v>
      </c>
      <c r="AP79" s="165"/>
      <c r="AQ79" s="165"/>
      <c r="AR79" s="166"/>
    </row>
    <row r="80" spans="20:44" ht="18.75">
      <c r="AO80" s="167" t="s">
        <v>41</v>
      </c>
      <c r="AP80" s="168"/>
      <c r="AQ80" s="168"/>
      <c r="AR80" s="59">
        <f>DATOS!H17/(DATOS!H16-DATOS!H18)</f>
        <v>50000</v>
      </c>
    </row>
    <row r="81" spans="1:44" ht="18" customHeight="1">
      <c r="A81" s="136" t="s">
        <v>62</v>
      </c>
      <c r="B81" s="136"/>
      <c r="C81" s="136"/>
      <c r="D81" s="136"/>
      <c r="E81" s="136"/>
      <c r="F81" s="136"/>
      <c r="G81" s="136"/>
      <c r="H81" s="136"/>
      <c r="I81" s="136"/>
      <c r="J81" s="136"/>
      <c r="K81" s="136"/>
      <c r="L81" s="136"/>
      <c r="M81" s="136"/>
      <c r="N81" s="136"/>
      <c r="O81" s="136"/>
      <c r="P81" s="136"/>
      <c r="Q81" s="136"/>
      <c r="R81" s="136"/>
      <c r="S81" s="136"/>
      <c r="T81" s="136"/>
      <c r="U81" s="136"/>
      <c r="V81" s="136"/>
      <c r="AO81" s="159" t="s">
        <v>67</v>
      </c>
      <c r="AP81" s="160"/>
      <c r="AQ81" s="160"/>
      <c r="AR81" s="60">
        <f>DATOS!H17/(1-(DATOS!H18/DATOS!H16))</f>
        <v>100000</v>
      </c>
    </row>
    <row r="82" spans="1:44" ht="15" customHeight="1">
      <c r="A82" s="136"/>
      <c r="B82" s="136"/>
      <c r="C82" s="136"/>
      <c r="D82" s="136"/>
      <c r="E82" s="136"/>
      <c r="F82" s="136"/>
      <c r="G82" s="136"/>
      <c r="H82" s="136"/>
      <c r="I82" s="136"/>
      <c r="J82" s="136"/>
      <c r="K82" s="136"/>
      <c r="L82" s="136"/>
      <c r="M82" s="136"/>
      <c r="N82" s="136"/>
      <c r="O82" s="136"/>
      <c r="P82" s="136"/>
      <c r="Q82" s="136"/>
      <c r="R82" s="136"/>
      <c r="S82" s="136"/>
      <c r="T82" s="136"/>
      <c r="U82" s="136"/>
      <c r="V82" s="136"/>
      <c r="AO82" s="58"/>
      <c r="AP82" s="58"/>
      <c r="AQ82" s="58"/>
      <c r="AR82" s="58"/>
    </row>
    <row r="83" spans="1:44" ht="25.5">
      <c r="AO83" s="58"/>
      <c r="AP83" s="169" t="s">
        <v>19</v>
      </c>
      <c r="AQ83" s="169"/>
      <c r="AR83" s="58"/>
    </row>
    <row r="84" spans="1:44" ht="18.75">
      <c r="AO84" s="61" t="s">
        <v>15</v>
      </c>
      <c r="AP84" s="61" t="s">
        <v>16</v>
      </c>
      <c r="AQ84" s="61" t="s">
        <v>17</v>
      </c>
      <c r="AR84" s="61" t="s">
        <v>5</v>
      </c>
    </row>
    <row r="85" spans="1:44" ht="18.75">
      <c r="B85" s="149" t="s">
        <v>20</v>
      </c>
      <c r="C85" s="149"/>
      <c r="D85" s="149"/>
      <c r="E85" s="149"/>
      <c r="F85" s="149"/>
      <c r="G85" s="10"/>
      <c r="H85" s="10"/>
      <c r="I85" s="141" t="s">
        <v>26</v>
      </c>
      <c r="J85" s="142"/>
      <c r="K85" s="142"/>
      <c r="L85" s="142"/>
      <c r="M85" s="142"/>
      <c r="N85" s="143"/>
      <c r="O85" s="10"/>
      <c r="P85" s="141" t="s">
        <v>27</v>
      </c>
      <c r="Q85" s="142"/>
      <c r="R85" s="142"/>
      <c r="S85" s="142"/>
      <c r="T85" s="142"/>
      <c r="U85" s="142"/>
      <c r="V85" s="143"/>
      <c r="AO85" s="62">
        <v>0</v>
      </c>
      <c r="AP85" s="67">
        <v>0</v>
      </c>
      <c r="AQ85" s="67">
        <v>60000</v>
      </c>
      <c r="AR85" s="67">
        <f>SIMULADOR!C62</f>
        <v>60000</v>
      </c>
    </row>
    <row r="86" spans="1:44" ht="18.75" customHeight="1">
      <c r="B86" s="141"/>
      <c r="C86" s="143"/>
      <c r="D86" s="17" t="s">
        <v>21</v>
      </c>
      <c r="E86" s="17" t="s">
        <v>22</v>
      </c>
      <c r="F86" s="17" t="s">
        <v>23</v>
      </c>
      <c r="G86" s="10"/>
      <c r="H86" s="10"/>
      <c r="I86" s="141"/>
      <c r="J86" s="143"/>
      <c r="K86" s="17" t="s">
        <v>21</v>
      </c>
      <c r="L86" s="17" t="s">
        <v>22</v>
      </c>
      <c r="M86" s="17" t="s">
        <v>23</v>
      </c>
      <c r="N86" s="17" t="s">
        <v>28</v>
      </c>
      <c r="O86" s="10"/>
      <c r="P86" s="141"/>
      <c r="Q86" s="143"/>
      <c r="R86" s="17" t="s">
        <v>21</v>
      </c>
      <c r="S86" s="17" t="s">
        <v>22</v>
      </c>
      <c r="T86" s="17" t="s">
        <v>23</v>
      </c>
      <c r="U86" s="17" t="s">
        <v>28</v>
      </c>
      <c r="V86" s="17" t="s">
        <v>29</v>
      </c>
      <c r="AO86" s="63">
        <f>SIMULADOR!C61</f>
        <v>20000</v>
      </c>
      <c r="AP86" s="68">
        <f>SIMULADOR!C59</f>
        <v>40000</v>
      </c>
      <c r="AQ86" s="68">
        <f>SIMULADOR!C60+SIMULADOR!C62</f>
        <v>80000</v>
      </c>
      <c r="AR86" s="68">
        <f t="shared" ref="AR86:AR96" si="11">AR85</f>
        <v>60000</v>
      </c>
    </row>
    <row r="87" spans="1:44" ht="15" customHeight="1">
      <c r="B87" s="154" t="s">
        <v>34</v>
      </c>
      <c r="C87" s="154"/>
      <c r="D87" s="144">
        <f>[1]Hoja4!X79*[1]Hoja4!J19</f>
        <v>26385.809312638579</v>
      </c>
      <c r="E87" s="144">
        <f>[1]Hoja4!X79*[1]Hoja4!K19</f>
        <v>18847.006651884702</v>
      </c>
      <c r="F87" s="144">
        <f>[1]Hoja4!X79*[1]Hoja4!L19</f>
        <v>30155.210643015525</v>
      </c>
      <c r="G87" s="10"/>
      <c r="H87" s="10"/>
      <c r="I87" s="150" t="s">
        <v>34</v>
      </c>
      <c r="J87" s="151"/>
      <c r="K87" s="155">
        <f>[1]Hoja4!X90*[1]Hoja4!J26</f>
        <v>26474.561008554705</v>
      </c>
      <c r="L87" s="155">
        <f>[1]Hoja4!X90*[1]Hoja4!K26</f>
        <v>29311.121116614133</v>
      </c>
      <c r="M87" s="155">
        <f>[1]Hoja4!X90*[1]Hoja4!L26</f>
        <v>16073.840612336784</v>
      </c>
      <c r="N87" s="155">
        <f>[1]Hoja4!X90*[1]Hoja4!M26</f>
        <v>22692.480864475459</v>
      </c>
      <c r="O87" s="10"/>
      <c r="P87" s="154" t="s">
        <v>34</v>
      </c>
      <c r="Q87" s="154"/>
      <c r="R87" s="144">
        <f>[1]Hoja4!X100*[1]Hoja4!J34</f>
        <v>16590.626296142684</v>
      </c>
      <c r="S87" s="144">
        <f>[1]Hoja4!X100*[1]Hoja4!K34</f>
        <v>21775.19701368727</v>
      </c>
      <c r="T87" s="144">
        <f>[1]Hoja4!X100*[1]Hoja4!L34</f>
        <v>32144.338448776445</v>
      </c>
      <c r="U87" s="144">
        <f>[1]Hoja4!X100*[1]Hoja4!M34</f>
        <v>17627.540439651602</v>
      </c>
      <c r="V87" s="144">
        <f>[1]Hoja4!X100*[1]Hoja4!N34</f>
        <v>15553.712152633763</v>
      </c>
      <c r="AO87" s="63">
        <f>SIMULADOR!D61</f>
        <v>40000</v>
      </c>
      <c r="AP87" s="68">
        <f>SIMULADOR!D59</f>
        <v>80000</v>
      </c>
      <c r="AQ87" s="68">
        <f>SIMULADOR!D60+SIMULADOR!D62</f>
        <v>100000</v>
      </c>
      <c r="AR87" s="68">
        <f t="shared" si="11"/>
        <v>60000</v>
      </c>
    </row>
    <row r="88" spans="1:44" ht="15" customHeight="1">
      <c r="B88" s="154"/>
      <c r="C88" s="154"/>
      <c r="D88" s="144"/>
      <c r="E88" s="144"/>
      <c r="F88" s="144"/>
      <c r="G88" s="10"/>
      <c r="H88" s="10"/>
      <c r="I88" s="152"/>
      <c r="J88" s="153"/>
      <c r="K88" s="156"/>
      <c r="L88" s="156"/>
      <c r="M88" s="156"/>
      <c r="N88" s="156"/>
      <c r="O88" s="10"/>
      <c r="P88" s="154"/>
      <c r="Q88" s="154"/>
      <c r="R88" s="144"/>
      <c r="S88" s="144"/>
      <c r="T88" s="144"/>
      <c r="U88" s="144"/>
      <c r="V88" s="144"/>
      <c r="AO88" s="63">
        <f>SIMULADOR!E61</f>
        <v>50000</v>
      </c>
      <c r="AP88" s="68">
        <f>SIMULADOR!E59</f>
        <v>100000</v>
      </c>
      <c r="AQ88" s="68">
        <f>SIMULADOR!E60+SIMULADOR!E62</f>
        <v>110000</v>
      </c>
      <c r="AR88" s="68">
        <f t="shared" si="11"/>
        <v>60000</v>
      </c>
    </row>
    <row r="89" spans="1:44" ht="15" customHeight="1">
      <c r="B89" s="144" t="s">
        <v>35</v>
      </c>
      <c r="C89" s="144"/>
      <c r="D89" s="144">
        <f>D87*[1]Hoja4!J16</f>
        <v>100266.0753880266</v>
      </c>
      <c r="E89" s="144">
        <f>E87*[1]Hoja4!K16</f>
        <v>99889.135254988912</v>
      </c>
      <c r="F89" s="144">
        <f>F87*[1]Hoja4!L16</f>
        <v>226164.07982261645</v>
      </c>
      <c r="G89" s="10"/>
      <c r="H89" s="10"/>
      <c r="I89" s="145" t="s">
        <v>35</v>
      </c>
      <c r="J89" s="146"/>
      <c r="K89" s="155">
        <f>K87*[1]Hoja4!J23</f>
        <v>100603.33183250787</v>
      </c>
      <c r="L89" s="155">
        <f>L87*[1]Hoja4!K23</f>
        <v>155348.94191805489</v>
      </c>
      <c r="M89" s="155">
        <f>M87*[1]Hoja4!L23</f>
        <v>120553.80459252588</v>
      </c>
      <c r="N89" s="155">
        <f>N87*[1]Hoja4!M23</f>
        <v>147501.12561909048</v>
      </c>
      <c r="O89" s="10"/>
      <c r="P89" s="144" t="s">
        <v>35</v>
      </c>
      <c r="Q89" s="144"/>
      <c r="R89" s="144">
        <f>R87*[1]Hoja4!J31</f>
        <v>63044.379925342197</v>
      </c>
      <c r="S89" s="144">
        <f>S87*[1]Hoja4!K31</f>
        <v>115408.54417254252</v>
      </c>
      <c r="T89" s="144">
        <f>T87*[1]Hoja4!L31</f>
        <v>241082.53836582333</v>
      </c>
      <c r="U89" s="144">
        <f>U87*[1]Hoja4!M31</f>
        <v>79323.931978432214</v>
      </c>
      <c r="V89" s="144">
        <f>V87*[1]Hoja4!N31</f>
        <v>82434.674408958948</v>
      </c>
      <c r="AO89" s="63">
        <f>SIMULADOR!F61</f>
        <v>60000</v>
      </c>
      <c r="AP89" s="68">
        <f>SIMULADOR!F59</f>
        <v>120000</v>
      </c>
      <c r="AQ89" s="68">
        <f>SIMULADOR!F60+SIMULADOR!F62</f>
        <v>120000</v>
      </c>
      <c r="AR89" s="68">
        <f t="shared" si="11"/>
        <v>60000</v>
      </c>
    </row>
    <row r="90" spans="1:44" ht="15" customHeight="1">
      <c r="B90" s="144"/>
      <c r="C90" s="144"/>
      <c r="D90" s="144"/>
      <c r="E90" s="144"/>
      <c r="F90" s="144"/>
      <c r="G90" s="10"/>
      <c r="H90" s="10"/>
      <c r="I90" s="147"/>
      <c r="J90" s="148"/>
      <c r="K90" s="156"/>
      <c r="L90" s="156"/>
      <c r="M90" s="156"/>
      <c r="N90" s="156"/>
      <c r="O90" s="10"/>
      <c r="P90" s="144"/>
      <c r="Q90" s="144"/>
      <c r="R90" s="144"/>
      <c r="S90" s="144"/>
      <c r="T90" s="144"/>
      <c r="U90" s="144"/>
      <c r="V90" s="144"/>
      <c r="AO90" s="63">
        <f>SIMULADOR!G61</f>
        <v>80000</v>
      </c>
      <c r="AP90" s="68">
        <f>SIMULADOR!G59</f>
        <v>160000</v>
      </c>
      <c r="AQ90" s="68">
        <f>SIMULADOR!G60+SIMULADOR!G62</f>
        <v>140000</v>
      </c>
      <c r="AR90" s="68">
        <f t="shared" si="11"/>
        <v>60000</v>
      </c>
    </row>
    <row r="91" spans="1:44" ht="15" customHeight="1">
      <c r="B91" s="144" t="s">
        <v>36</v>
      </c>
      <c r="C91" s="144"/>
      <c r="D91" s="144">
        <f>D87*[1]Hoja4!J17</f>
        <v>72560.975609756089</v>
      </c>
      <c r="E91" s="144">
        <f>E87*[1]Hoja4!K17</f>
        <v>84811.529933481157</v>
      </c>
      <c r="F91" s="144">
        <f>F87*[1]Hoja4!L17</f>
        <v>183946.7849223947</v>
      </c>
      <c r="G91" s="10"/>
      <c r="H91" s="10"/>
      <c r="I91" s="145" t="s">
        <v>36</v>
      </c>
      <c r="J91" s="146"/>
      <c r="K91" s="155">
        <f>K87*[1]Hoja4!J24</f>
        <v>74128.770823953164</v>
      </c>
      <c r="L91" s="155">
        <f>L87*[1]Hoja4!K24</f>
        <v>140693.38135974784</v>
      </c>
      <c r="M91" s="155">
        <f>M87*[1]Hoja4!L24</f>
        <v>102068.88788833858</v>
      </c>
      <c r="N91" s="155">
        <f>N87*[1]Hoja4!M24</f>
        <v>102116.16389013956</v>
      </c>
      <c r="O91" s="10"/>
      <c r="P91" s="144" t="s">
        <v>36</v>
      </c>
      <c r="Q91" s="144"/>
      <c r="R91" s="144">
        <f>R87*[1]Hoja4!J32</f>
        <v>43965.159684778111</v>
      </c>
      <c r="S91" s="144">
        <f>S87*[1]Hoja4!K32</f>
        <v>90367.067606802171</v>
      </c>
      <c r="T91" s="144">
        <f>T87*[1]Hoja4!L32</f>
        <v>183222.72915802573</v>
      </c>
      <c r="U91" s="144">
        <f>U87*[1]Hoja4!M32</f>
        <v>68747.407714641246</v>
      </c>
      <c r="V91" s="144">
        <f>V87*[1]Hoja4!N32</f>
        <v>69991.704686851939</v>
      </c>
      <c r="AO91" s="63">
        <f>SIMULADOR!H61</f>
        <v>100000</v>
      </c>
      <c r="AP91" s="68">
        <f>SIMULADOR!H59</f>
        <v>200000</v>
      </c>
      <c r="AQ91" s="68">
        <f>SIMULADOR!H60+SIMULADOR!H62</f>
        <v>160000</v>
      </c>
      <c r="AR91" s="68">
        <f t="shared" si="11"/>
        <v>60000</v>
      </c>
    </row>
    <row r="92" spans="1:44" ht="15" customHeight="1">
      <c r="B92" s="144"/>
      <c r="C92" s="144"/>
      <c r="D92" s="144"/>
      <c r="E92" s="144"/>
      <c r="F92" s="144"/>
      <c r="G92" s="10"/>
      <c r="H92" s="10"/>
      <c r="I92" s="147"/>
      <c r="J92" s="148"/>
      <c r="K92" s="156"/>
      <c r="L92" s="156"/>
      <c r="M92" s="156"/>
      <c r="N92" s="156"/>
      <c r="O92" s="10"/>
      <c r="P92" s="144"/>
      <c r="Q92" s="144"/>
      <c r="R92" s="144"/>
      <c r="S92" s="144"/>
      <c r="T92" s="144"/>
      <c r="U92" s="144"/>
      <c r="V92" s="144"/>
      <c r="AO92" s="63">
        <f>SIMULADOR!I61</f>
        <v>120000</v>
      </c>
      <c r="AP92" s="68">
        <f>SIMULADOR!I59</f>
        <v>240000</v>
      </c>
      <c r="AQ92" s="68">
        <f>SIMULADOR!I60+SIMULADOR!I62</f>
        <v>180000</v>
      </c>
      <c r="AR92" s="68">
        <f t="shared" si="11"/>
        <v>60000</v>
      </c>
    </row>
    <row r="93" spans="1:44" ht="15" customHeight="1">
      <c r="B93" s="144" t="s">
        <v>37</v>
      </c>
      <c r="C93" s="144"/>
      <c r="D93" s="144">
        <f>D89-D91</f>
        <v>27705.099778270509</v>
      </c>
      <c r="E93" s="144">
        <f>E89-E91</f>
        <v>15077.605321507755</v>
      </c>
      <c r="F93" s="144">
        <f>F89-F91</f>
        <v>42217.29490022175</v>
      </c>
      <c r="G93" s="10"/>
      <c r="H93" s="10"/>
      <c r="I93" s="145" t="s">
        <v>37</v>
      </c>
      <c r="J93" s="146"/>
      <c r="K93" s="155">
        <f>K89-K91</f>
        <v>26474.561008554709</v>
      </c>
      <c r="L93" s="155">
        <f>L89-L91</f>
        <v>14655.560558307043</v>
      </c>
      <c r="M93" s="155">
        <f>M89-M91</f>
        <v>18484.916704187301</v>
      </c>
      <c r="N93" s="155">
        <f>N89-N91</f>
        <v>45384.961728950919</v>
      </c>
      <c r="O93" s="10"/>
      <c r="P93" s="144" t="s">
        <v>37</v>
      </c>
      <c r="Q93" s="144"/>
      <c r="R93" s="144">
        <f>R89-R91</f>
        <v>19079.220240564086</v>
      </c>
      <c r="S93" s="144">
        <f>S89-S91</f>
        <v>25041.476565740348</v>
      </c>
      <c r="T93" s="144">
        <f>T89-T91</f>
        <v>57859.809207797603</v>
      </c>
      <c r="U93" s="144">
        <f>U89-U91</f>
        <v>10576.524263790969</v>
      </c>
      <c r="V93" s="144">
        <f>V89-V91</f>
        <v>12442.969722107009</v>
      </c>
      <c r="AO93" s="63">
        <f>SIMULADOR!J61</f>
        <v>140000</v>
      </c>
      <c r="AP93" s="68">
        <f>SIMULADOR!J59</f>
        <v>280000</v>
      </c>
      <c r="AQ93" s="68">
        <f>SIMULADOR!J60+SIMULADOR!J62</f>
        <v>200000</v>
      </c>
      <c r="AR93" s="68">
        <f t="shared" si="11"/>
        <v>60000</v>
      </c>
    </row>
    <row r="94" spans="1:44" ht="15" customHeight="1">
      <c r="B94" s="144"/>
      <c r="C94" s="144"/>
      <c r="D94" s="144"/>
      <c r="E94" s="144"/>
      <c r="F94" s="144"/>
      <c r="G94" s="10"/>
      <c r="H94" s="10"/>
      <c r="I94" s="147"/>
      <c r="J94" s="148"/>
      <c r="K94" s="156"/>
      <c r="L94" s="156"/>
      <c r="M94" s="156"/>
      <c r="N94" s="156"/>
      <c r="O94" s="10"/>
      <c r="P94" s="144"/>
      <c r="Q94" s="144"/>
      <c r="R94" s="144"/>
      <c r="S94" s="144"/>
      <c r="T94" s="144"/>
      <c r="U94" s="144"/>
      <c r="V94" s="144"/>
      <c r="AO94" s="63">
        <f>SIMULADOR!K61</f>
        <v>160000</v>
      </c>
      <c r="AP94" s="68">
        <f>SIMULADOR!K59</f>
        <v>320000</v>
      </c>
      <c r="AQ94" s="68">
        <f>SIMULADOR!K60+SIMULADOR!K62</f>
        <v>220000</v>
      </c>
      <c r="AR94" s="68">
        <f t="shared" si="11"/>
        <v>60000</v>
      </c>
    </row>
    <row r="95" spans="1:44" ht="15" customHeight="1">
      <c r="B95" s="144" t="s">
        <v>38</v>
      </c>
      <c r="C95" s="144"/>
      <c r="D95" s="144">
        <f>D93+E93+F93</f>
        <v>85000.000000000015</v>
      </c>
      <c r="E95" s="144"/>
      <c r="F95" s="144"/>
      <c r="G95" s="10"/>
      <c r="H95" s="10"/>
      <c r="I95" s="145" t="s">
        <v>38</v>
      </c>
      <c r="J95" s="146"/>
      <c r="K95" s="145">
        <f>K93+L93+M93+N93</f>
        <v>104999.99999999997</v>
      </c>
      <c r="L95" s="157"/>
      <c r="M95" s="157"/>
      <c r="N95" s="146"/>
      <c r="O95" s="10"/>
      <c r="P95" s="144" t="s">
        <v>38</v>
      </c>
      <c r="Q95" s="144"/>
      <c r="R95" s="144">
        <f>R93+S93+T93+U93+V93</f>
        <v>125000.00000000001</v>
      </c>
      <c r="S95" s="144"/>
      <c r="T95" s="144"/>
      <c r="U95" s="144"/>
      <c r="V95" s="144"/>
      <c r="AO95" s="63">
        <f>SIMULADOR!L61</f>
        <v>180000</v>
      </c>
      <c r="AP95" s="68">
        <f>SIMULADOR!L59</f>
        <v>360000</v>
      </c>
      <c r="AQ95" s="68">
        <f>SIMULADOR!L60+SIMULADOR!L62</f>
        <v>240000</v>
      </c>
      <c r="AR95" s="68">
        <f t="shared" si="11"/>
        <v>60000</v>
      </c>
    </row>
    <row r="96" spans="1:44" ht="15" customHeight="1">
      <c r="B96" s="144"/>
      <c r="C96" s="144"/>
      <c r="D96" s="144"/>
      <c r="E96" s="144"/>
      <c r="F96" s="144"/>
      <c r="G96" s="10"/>
      <c r="H96" s="10"/>
      <c r="I96" s="147"/>
      <c r="J96" s="148"/>
      <c r="K96" s="147"/>
      <c r="L96" s="158"/>
      <c r="M96" s="158"/>
      <c r="N96" s="148"/>
      <c r="O96" s="10"/>
      <c r="P96" s="144"/>
      <c r="Q96" s="144"/>
      <c r="R96" s="144"/>
      <c r="S96" s="144"/>
      <c r="T96" s="144"/>
      <c r="U96" s="144"/>
      <c r="V96" s="144"/>
      <c r="AO96" s="66">
        <f>SIMULADOR!M61</f>
        <v>200000</v>
      </c>
      <c r="AP96" s="69">
        <f>SIMULADOR!M59</f>
        <v>400000</v>
      </c>
      <c r="AQ96" s="69">
        <f>SIMULADOR!M60+SIMULADOR!M62</f>
        <v>260000</v>
      </c>
      <c r="AR96" s="69">
        <f t="shared" si="11"/>
        <v>60000</v>
      </c>
    </row>
    <row r="97" spans="2:44" ht="15" customHeight="1">
      <c r="B97" s="144" t="s">
        <v>39</v>
      </c>
      <c r="C97" s="144"/>
      <c r="D97" s="144">
        <f>[1]Hoja4!J18</f>
        <v>85000</v>
      </c>
      <c r="E97" s="144"/>
      <c r="F97" s="144"/>
      <c r="G97" s="10"/>
      <c r="H97" s="10"/>
      <c r="I97" s="145" t="s">
        <v>39</v>
      </c>
      <c r="J97" s="146"/>
      <c r="K97" s="145">
        <f>[1]Hoja4!J25</f>
        <v>105000</v>
      </c>
      <c r="L97" s="157"/>
      <c r="M97" s="157"/>
      <c r="N97" s="146"/>
      <c r="O97" s="10"/>
      <c r="P97" s="144" t="s">
        <v>39</v>
      </c>
      <c r="Q97" s="144"/>
      <c r="R97" s="144">
        <f>[1]Hoja4!J33</f>
        <v>125000</v>
      </c>
      <c r="S97" s="144"/>
      <c r="T97" s="144"/>
      <c r="U97" s="144"/>
      <c r="V97" s="144"/>
      <c r="AO97" s="58"/>
      <c r="AP97" s="58"/>
      <c r="AQ97" s="58"/>
      <c r="AR97" s="58"/>
    </row>
    <row r="98" spans="2:44" ht="15" customHeight="1">
      <c r="B98" s="144"/>
      <c r="C98" s="144"/>
      <c r="D98" s="144"/>
      <c r="E98" s="144"/>
      <c r="F98" s="144"/>
      <c r="G98" s="10"/>
      <c r="H98" s="10"/>
      <c r="I98" s="147"/>
      <c r="J98" s="148"/>
      <c r="K98" s="147"/>
      <c r="L98" s="158"/>
      <c r="M98" s="158"/>
      <c r="N98" s="148"/>
      <c r="O98" s="10"/>
      <c r="P98" s="144"/>
      <c r="Q98" s="144"/>
      <c r="R98" s="144"/>
      <c r="S98" s="144"/>
      <c r="T98" s="144"/>
      <c r="U98" s="144"/>
      <c r="V98" s="144"/>
      <c r="AO98" s="58"/>
      <c r="AP98" s="58"/>
      <c r="AQ98" s="58"/>
      <c r="AR98" s="58"/>
    </row>
    <row r="99" spans="2:44" ht="15" customHeight="1">
      <c r="B99" s="144" t="s">
        <v>40</v>
      </c>
      <c r="C99" s="144"/>
      <c r="D99" s="144">
        <f>D95-D97</f>
        <v>0</v>
      </c>
      <c r="E99" s="144"/>
      <c r="F99" s="144"/>
      <c r="G99" s="10"/>
      <c r="H99" s="10"/>
      <c r="I99" s="145" t="s">
        <v>40</v>
      </c>
      <c r="J99" s="146"/>
      <c r="K99" s="145">
        <f>K95-K97</f>
        <v>0</v>
      </c>
      <c r="L99" s="157"/>
      <c r="M99" s="157"/>
      <c r="N99" s="146"/>
      <c r="O99" s="10"/>
      <c r="P99" s="144" t="s">
        <v>40</v>
      </c>
      <c r="Q99" s="144"/>
      <c r="R99" s="144">
        <f>R95-R97</f>
        <v>0</v>
      </c>
      <c r="S99" s="144"/>
      <c r="T99" s="144"/>
      <c r="U99" s="144"/>
      <c r="V99" s="144"/>
      <c r="AO99" s="58"/>
      <c r="AP99" s="58"/>
      <c r="AQ99" s="58"/>
      <c r="AR99" s="58"/>
    </row>
    <row r="100" spans="2:44" ht="15" customHeight="1">
      <c r="B100" s="144"/>
      <c r="C100" s="144"/>
      <c r="D100" s="144"/>
      <c r="E100" s="144"/>
      <c r="F100" s="144"/>
      <c r="G100" s="10"/>
      <c r="H100" s="10"/>
      <c r="I100" s="147"/>
      <c r="J100" s="148"/>
      <c r="K100" s="147"/>
      <c r="L100" s="158"/>
      <c r="M100" s="158"/>
      <c r="N100" s="148"/>
      <c r="O100" s="10"/>
      <c r="P100" s="144"/>
      <c r="Q100" s="144"/>
      <c r="R100" s="144"/>
      <c r="S100" s="144"/>
      <c r="T100" s="144"/>
      <c r="U100" s="144"/>
      <c r="V100" s="144"/>
      <c r="AO100" s="58"/>
      <c r="AP100" s="58"/>
      <c r="AQ100" s="58"/>
      <c r="AR100" s="58"/>
    </row>
    <row r="101" spans="2:44" ht="25.5">
      <c r="AO101" s="164" t="s">
        <v>43</v>
      </c>
      <c r="AP101" s="165"/>
      <c r="AQ101" s="165"/>
      <c r="AR101" s="166"/>
    </row>
    <row r="102" spans="2:44" ht="18.75">
      <c r="AO102" s="167" t="s">
        <v>41</v>
      </c>
      <c r="AP102" s="168"/>
      <c r="AQ102" s="168"/>
      <c r="AR102" s="59">
        <f>DATOS!I17/(DATOS!I16-DATOS!I18)</f>
        <v>60000</v>
      </c>
    </row>
    <row r="103" spans="2:44" ht="18.75">
      <c r="AO103" s="159" t="s">
        <v>67</v>
      </c>
      <c r="AP103" s="160"/>
      <c r="AQ103" s="160"/>
      <c r="AR103" s="60">
        <f>DATOS!I17/(1-(DATOS!I18/DATOS!I16))</f>
        <v>120000</v>
      </c>
    </row>
    <row r="125" ht="19.5" customHeight="1"/>
    <row r="128" ht="60" customHeight="1"/>
    <row r="129" ht="39.75" customHeight="1"/>
    <row r="130" ht="39.75" customHeight="1"/>
    <row r="131" ht="39.75" customHeight="1"/>
    <row r="132" ht="57.75" customHeight="1"/>
  </sheetData>
  <mergeCells count="104">
    <mergeCell ref="AO58:AR58"/>
    <mergeCell ref="AO101:AR101"/>
    <mergeCell ref="AO102:AQ102"/>
    <mergeCell ref="AO103:AQ103"/>
    <mergeCell ref="AP43:AQ43"/>
    <mergeCell ref="AP83:AQ83"/>
    <mergeCell ref="AP63:AQ63"/>
    <mergeCell ref="AO79:AR79"/>
    <mergeCell ref="AO80:AQ80"/>
    <mergeCell ref="AO81:AQ81"/>
    <mergeCell ref="AO59:AQ59"/>
    <mergeCell ref="AO61:AQ61"/>
    <mergeCell ref="B97:C98"/>
    <mergeCell ref="B99:C100"/>
    <mergeCell ref="I89:J90"/>
    <mergeCell ref="F89:F90"/>
    <mergeCell ref="F91:F92"/>
    <mergeCell ref="AO60:AQ60"/>
    <mergeCell ref="I95:J96"/>
    <mergeCell ref="I97:J98"/>
    <mergeCell ref="I99:J100"/>
    <mergeCell ref="D87:D88"/>
    <mergeCell ref="E87:E88"/>
    <mergeCell ref="F87:F88"/>
    <mergeCell ref="D89:D90"/>
    <mergeCell ref="E89:E90"/>
    <mergeCell ref="S87:S88"/>
    <mergeCell ref="P95:Q96"/>
    <mergeCell ref="P89:Q90"/>
    <mergeCell ref="R95:V96"/>
    <mergeCell ref="P91:Q92"/>
    <mergeCell ref="R91:R92"/>
    <mergeCell ref="S91:S92"/>
    <mergeCell ref="T91:T92"/>
    <mergeCell ref="T87:T88"/>
    <mergeCell ref="V93:V94"/>
    <mergeCell ref="P87:Q88"/>
    <mergeCell ref="P97:Q98"/>
    <mergeCell ref="P99:Q100"/>
    <mergeCell ref="P93:Q94"/>
    <mergeCell ref="I91:J92"/>
    <mergeCell ref="F93:F94"/>
    <mergeCell ref="R97:V98"/>
    <mergeCell ref="R99:V100"/>
    <mergeCell ref="V87:V88"/>
    <mergeCell ref="V89:V90"/>
    <mergeCell ref="U89:U90"/>
    <mergeCell ref="U91:U92"/>
    <mergeCell ref="V91:V92"/>
    <mergeCell ref="R89:R90"/>
    <mergeCell ref="S89:S90"/>
    <mergeCell ref="T89:T90"/>
    <mergeCell ref="U87:U88"/>
    <mergeCell ref="D95:F96"/>
    <mergeCell ref="D97:F98"/>
    <mergeCell ref="D99:F100"/>
    <mergeCell ref="K97:N98"/>
    <mergeCell ref="K99:N100"/>
    <mergeCell ref="L91:L92"/>
    <mergeCell ref="M91:M92"/>
    <mergeCell ref="M93:M94"/>
    <mergeCell ref="M89:M90"/>
    <mergeCell ref="N87:N88"/>
    <mergeCell ref="N89:N90"/>
    <mergeCell ref="N91:N92"/>
    <mergeCell ref="N93:N94"/>
    <mergeCell ref="K95:N96"/>
    <mergeCell ref="K91:K92"/>
    <mergeCell ref="K87:K88"/>
    <mergeCell ref="L87:L88"/>
    <mergeCell ref="M87:M88"/>
    <mergeCell ref="B93:C94"/>
    <mergeCell ref="B95:C96"/>
    <mergeCell ref="K89:K90"/>
    <mergeCell ref="L89:L90"/>
    <mergeCell ref="E91:E92"/>
    <mergeCell ref="D91:D92"/>
    <mergeCell ref="D93:D94"/>
    <mergeCell ref="K93:K94"/>
    <mergeCell ref="L93:L94"/>
    <mergeCell ref="A81:V82"/>
    <mergeCell ref="F39:G39"/>
    <mergeCell ref="F48:G48"/>
    <mergeCell ref="F57:G57"/>
    <mergeCell ref="U46:W46"/>
    <mergeCell ref="U57:X57"/>
    <mergeCell ref="U67:Y67"/>
    <mergeCell ref="I85:N85"/>
    <mergeCell ref="U93:U94"/>
    <mergeCell ref="R93:R94"/>
    <mergeCell ref="S93:S94"/>
    <mergeCell ref="T93:T94"/>
    <mergeCell ref="R87:R88"/>
    <mergeCell ref="E93:E94"/>
    <mergeCell ref="I93:J94"/>
    <mergeCell ref="I86:J86"/>
    <mergeCell ref="B85:F85"/>
    <mergeCell ref="B86:C86"/>
    <mergeCell ref="P85:V85"/>
    <mergeCell ref="P86:Q86"/>
    <mergeCell ref="I87:J88"/>
    <mergeCell ref="B87:C88"/>
    <mergeCell ref="B89:C90"/>
    <mergeCell ref="B91:C92"/>
  </mergeCells>
  <pageMargins left="0.7" right="0.7" top="0.75" bottom="0.75" header="0.3" footer="0.3"/>
  <pageSetup orientation="portrait" horizontalDpi="360" verticalDpi="360" r:id="rId1"/>
  <drawing r:id="rId2"/>
  <pictur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1:BJ70"/>
  <sheetViews>
    <sheetView showGridLines="0" zoomScale="96" zoomScaleNormal="96" workbookViewId="0"/>
  </sheetViews>
  <sheetFormatPr baseColWidth="10" defaultRowHeight="15"/>
  <cols>
    <col min="1" max="4" width="11.42578125" style="1"/>
    <col min="5" max="5" width="10.42578125" style="1" bestFit="1" customWidth="1"/>
    <col min="6" max="6" width="46.5703125" style="1" customWidth="1"/>
    <col min="7" max="7" width="17.85546875" style="1" bestFit="1" customWidth="1"/>
    <col min="8" max="8" width="16.42578125" style="1" bestFit="1" customWidth="1"/>
    <col min="9" max="9" width="22.28515625" style="1" customWidth="1"/>
    <col min="10" max="10" width="14.28515625" style="1" customWidth="1"/>
    <col min="11" max="11" width="14.140625" style="1" customWidth="1"/>
    <col min="12" max="12" width="14" style="1" customWidth="1"/>
    <col min="13" max="20" width="11.42578125" style="1"/>
    <col min="21" max="21" width="32.7109375" style="1" bestFit="1" customWidth="1"/>
    <col min="22" max="23" width="11.42578125" style="1"/>
    <col min="24" max="24" width="12.28515625" style="1" bestFit="1" customWidth="1"/>
    <col min="25" max="27" width="13" style="1" bestFit="1" customWidth="1"/>
    <col min="28" max="32" width="12.28515625" style="1" bestFit="1" customWidth="1"/>
    <col min="33" max="50" width="11.42578125" style="1"/>
    <col min="51" max="51" width="6.140625" style="1" bestFit="1" customWidth="1"/>
    <col min="52" max="52" width="36.140625" style="1" bestFit="1" customWidth="1"/>
    <col min="53" max="53" width="28.28515625" style="1" customWidth="1"/>
    <col min="54" max="54" width="15" style="1" bestFit="1" customWidth="1"/>
    <col min="55" max="55" width="14.28515625" style="1" bestFit="1" customWidth="1"/>
    <col min="56" max="56" width="15" style="1" bestFit="1" customWidth="1"/>
    <col min="57" max="62" width="12.42578125" style="1" customWidth="1"/>
    <col min="63" max="64" width="11.42578125" style="1"/>
    <col min="65" max="65" width="12.28515625" style="1" bestFit="1" customWidth="1"/>
    <col min="66" max="66" width="63.7109375" style="1" bestFit="1" customWidth="1"/>
    <col min="67" max="67" width="44.42578125" style="1" bestFit="1" customWidth="1"/>
    <col min="68" max="16384" width="11.42578125" style="1"/>
  </cols>
  <sheetData>
    <row r="1" spans="2:62">
      <c r="U1" s="10"/>
      <c r="V1" s="10"/>
      <c r="W1" s="202" t="s">
        <v>54</v>
      </c>
      <c r="X1" s="203"/>
      <c r="Y1" s="203"/>
      <c r="Z1" s="203"/>
      <c r="AA1" s="204"/>
      <c r="AB1" s="10"/>
      <c r="AC1" s="10"/>
      <c r="AD1" s="10"/>
      <c r="AE1" s="10"/>
      <c r="AF1" s="10"/>
    </row>
    <row r="2" spans="2:62" ht="18.75">
      <c r="E2" s="111"/>
      <c r="F2" s="200" t="s">
        <v>72</v>
      </c>
      <c r="G2" s="200"/>
      <c r="H2" s="200"/>
      <c r="U2" s="10"/>
      <c r="V2" s="10"/>
      <c r="W2" s="205"/>
      <c r="X2" s="206"/>
      <c r="Y2" s="206"/>
      <c r="Z2" s="206"/>
      <c r="AA2" s="207"/>
      <c r="AB2" s="10"/>
      <c r="AC2" s="10"/>
      <c r="AD2" s="10"/>
      <c r="AE2" s="10"/>
      <c r="AF2" s="10"/>
    </row>
    <row r="3" spans="2:62" ht="18.75">
      <c r="E3" s="217" t="s">
        <v>1</v>
      </c>
      <c r="F3" s="212"/>
      <c r="G3" s="110">
        <f>SIMULADOR!AR60</f>
        <v>80000</v>
      </c>
      <c r="H3" s="190">
        <f>G3/G4</f>
        <v>2</v>
      </c>
      <c r="U3" s="10"/>
      <c r="V3" s="10"/>
      <c r="W3" s="10"/>
      <c r="X3" s="10"/>
      <c r="Y3" s="10"/>
      <c r="Z3" s="10"/>
      <c r="AA3" s="10"/>
      <c r="AB3" s="10"/>
      <c r="AC3" s="10"/>
      <c r="AD3" s="10"/>
      <c r="AE3" s="10"/>
      <c r="AF3" s="10"/>
    </row>
    <row r="4" spans="2:62" ht="18.75">
      <c r="E4" s="218"/>
      <c r="F4" s="213"/>
      <c r="G4" s="109">
        <v>40000</v>
      </c>
      <c r="H4" s="191"/>
      <c r="U4" s="10"/>
      <c r="V4" s="10"/>
      <c r="W4" s="192" t="s">
        <v>0</v>
      </c>
      <c r="X4" s="193"/>
      <c r="Y4" s="87" t="s">
        <v>1</v>
      </c>
      <c r="Z4" s="88" t="s">
        <v>2</v>
      </c>
      <c r="AA4" s="88" t="s">
        <v>3</v>
      </c>
      <c r="AB4" s="10"/>
      <c r="AC4" s="10"/>
      <c r="AD4" s="10"/>
      <c r="AE4" s="10"/>
      <c r="AF4" s="10"/>
    </row>
    <row r="5" spans="2:62" ht="18.75">
      <c r="E5" s="217" t="s">
        <v>2</v>
      </c>
      <c r="F5" s="212"/>
      <c r="G5" s="110">
        <f>SIMULADOR!AR81</f>
        <v>100000</v>
      </c>
      <c r="H5" s="190">
        <f>G5/G6</f>
        <v>2</v>
      </c>
      <c r="J5" s="4"/>
      <c r="K5" s="4"/>
      <c r="L5" s="4"/>
      <c r="U5" s="10"/>
      <c r="V5" s="10"/>
      <c r="W5" s="194" t="s">
        <v>4</v>
      </c>
      <c r="X5" s="195"/>
      <c r="Y5" s="89">
        <f>G11</f>
        <v>1.5</v>
      </c>
      <c r="Z5" s="89">
        <f>G11</f>
        <v>1.5</v>
      </c>
      <c r="AA5" s="89">
        <f>G11</f>
        <v>1.5</v>
      </c>
      <c r="AB5" s="10"/>
      <c r="AC5" s="10"/>
      <c r="AD5" s="10"/>
      <c r="AE5" s="10"/>
      <c r="AF5" s="10"/>
      <c r="BB5" s="107" t="s">
        <v>1</v>
      </c>
      <c r="BC5" s="107" t="s">
        <v>2</v>
      </c>
      <c r="BD5" s="107" t="s">
        <v>3</v>
      </c>
      <c r="BE5" s="103"/>
      <c r="BF5" s="103"/>
      <c r="BG5" s="103"/>
      <c r="BH5" s="103"/>
      <c r="BI5" s="103"/>
      <c r="BJ5" s="103"/>
    </row>
    <row r="6" spans="2:62" ht="18.75">
      <c r="E6" s="218"/>
      <c r="F6" s="213"/>
      <c r="G6" s="109">
        <v>50000</v>
      </c>
      <c r="H6" s="191"/>
      <c r="J6" s="4"/>
      <c r="K6" s="4"/>
      <c r="L6" s="4"/>
      <c r="U6" s="10"/>
      <c r="V6" s="10"/>
      <c r="W6" s="194" t="s">
        <v>5</v>
      </c>
      <c r="X6" s="195"/>
      <c r="Y6" s="90">
        <f>DATOS!G17</f>
        <v>20000</v>
      </c>
      <c r="Z6" s="90">
        <f>DATOS!H17</f>
        <v>40000</v>
      </c>
      <c r="AA6" s="90">
        <f>DATOS!I17</f>
        <v>60000</v>
      </c>
      <c r="AB6" s="10"/>
      <c r="AC6" s="10"/>
      <c r="AD6" s="10"/>
      <c r="AE6" s="10"/>
      <c r="AF6" s="10"/>
      <c r="AY6" s="208" t="s">
        <v>56</v>
      </c>
      <c r="AZ6" s="210" t="s">
        <v>57</v>
      </c>
      <c r="BA6" s="210"/>
      <c r="BB6" s="108">
        <f>(SIMULADOR!E45-SIMULADOR!C45)</f>
        <v>15000</v>
      </c>
      <c r="BC6" s="108">
        <f>(SIMULADOR!F54-SIMULADOR!D54)</f>
        <v>16000</v>
      </c>
      <c r="BD6" s="108">
        <f>(SIMULADOR!G63-SIMULADOR!E63)</f>
        <v>30000</v>
      </c>
      <c r="BE6" s="106"/>
      <c r="BF6" s="106"/>
      <c r="BG6" s="106"/>
      <c r="BH6" s="106"/>
      <c r="BI6" s="106"/>
      <c r="BJ6" s="106"/>
    </row>
    <row r="7" spans="2:62" ht="18.75">
      <c r="E7" s="216" t="s">
        <v>3</v>
      </c>
      <c r="F7" s="214"/>
      <c r="G7" s="110">
        <f>SIMULADOR!AR103</f>
        <v>120000</v>
      </c>
      <c r="H7" s="190">
        <f>G7/G8</f>
        <v>2</v>
      </c>
      <c r="J7" s="4"/>
      <c r="K7" s="4"/>
      <c r="L7" s="4"/>
      <c r="U7" s="10"/>
      <c r="V7" s="10"/>
      <c r="W7" s="196" t="s">
        <v>6</v>
      </c>
      <c r="X7" s="197"/>
      <c r="Y7" s="91">
        <f>DATOS!G18</f>
        <v>1.5</v>
      </c>
      <c r="Z7" s="91">
        <f>DATOS!H18</f>
        <v>1.2</v>
      </c>
      <c r="AA7" s="91">
        <f>DATOS!I18</f>
        <v>1</v>
      </c>
      <c r="AB7" s="10"/>
      <c r="AC7" s="10"/>
      <c r="AD7" s="10"/>
      <c r="AE7" s="10"/>
      <c r="AF7" s="10"/>
      <c r="AY7" s="209"/>
      <c r="AZ7" s="211"/>
      <c r="BA7" s="211"/>
      <c r="BB7" s="108">
        <f>SIMULADOR!C45</f>
        <v>-10000</v>
      </c>
      <c r="BC7" s="108">
        <f>SIMULADOR!D54</f>
        <v>-8000</v>
      </c>
      <c r="BD7" s="108">
        <f>SIMULADOR!E63</f>
        <v>-10000</v>
      </c>
      <c r="BE7" s="106"/>
      <c r="BF7" s="106"/>
      <c r="BG7" s="106"/>
      <c r="BH7" s="106"/>
      <c r="BI7" s="106"/>
      <c r="BJ7" s="106"/>
    </row>
    <row r="8" spans="2:62" ht="18.75">
      <c r="E8" s="216"/>
      <c r="F8" s="215"/>
      <c r="G8" s="109">
        <v>60000</v>
      </c>
      <c r="H8" s="191"/>
      <c r="J8" s="4"/>
      <c r="K8" s="82"/>
      <c r="L8" s="82"/>
      <c r="U8" s="10"/>
      <c r="V8" s="10"/>
      <c r="W8" s="10"/>
      <c r="X8" s="10"/>
      <c r="Y8" s="10"/>
      <c r="Z8" s="10"/>
      <c r="AA8" s="10"/>
      <c r="AB8" s="10"/>
      <c r="AC8" s="10"/>
      <c r="AD8" s="10"/>
      <c r="AE8" s="10"/>
      <c r="AF8" s="10"/>
      <c r="AY8" s="209"/>
      <c r="AZ8" s="210" t="s">
        <v>58</v>
      </c>
      <c r="BA8" s="210"/>
      <c r="BB8" s="108">
        <f>SIMULADOR!E40-SIMULADOR!C40</f>
        <v>30000</v>
      </c>
      <c r="BC8" s="108">
        <f>SIMULADOR!F49-SIMULADOR!D49</f>
        <v>20000</v>
      </c>
      <c r="BD8" s="108">
        <f>SIMULADOR!G58-SIMULADOR!E58</f>
        <v>30000</v>
      </c>
    </row>
    <row r="9" spans="2:62" ht="15.75">
      <c r="J9" s="82"/>
      <c r="K9" s="82"/>
      <c r="L9" s="82"/>
      <c r="U9" s="10"/>
      <c r="V9" s="10"/>
      <c r="W9" s="10"/>
      <c r="X9" s="10"/>
      <c r="Y9" s="10"/>
      <c r="Z9" s="10"/>
      <c r="AA9" s="10"/>
      <c r="AB9" s="10"/>
      <c r="AC9" s="10"/>
      <c r="AD9" s="10"/>
      <c r="AE9" s="10"/>
      <c r="AF9" s="10"/>
      <c r="AY9" s="209"/>
      <c r="AZ9" s="211"/>
      <c r="BA9" s="211"/>
      <c r="BB9" s="108">
        <f>SIMULADOR!C40</f>
        <v>20000</v>
      </c>
      <c r="BC9" s="108">
        <f>SIMULADOR!D49</f>
        <v>40000</v>
      </c>
      <c r="BD9" s="108">
        <f>SIMULADOR!E58</f>
        <v>50000</v>
      </c>
    </row>
    <row r="10" spans="2:62" ht="20.25">
      <c r="J10" s="4"/>
      <c r="K10" s="4"/>
      <c r="L10" s="4"/>
      <c r="U10" s="198" t="s">
        <v>1</v>
      </c>
      <c r="V10" s="198"/>
      <c r="W10" s="198"/>
      <c r="X10" s="198"/>
      <c r="Y10" s="198"/>
      <c r="Z10" s="198"/>
      <c r="AA10" s="198"/>
      <c r="AB10" s="198"/>
      <c r="AC10" s="198"/>
      <c r="AD10" s="198"/>
      <c r="AE10" s="198"/>
      <c r="AF10" s="198"/>
    </row>
    <row r="11" spans="2:62" ht="25.5">
      <c r="E11" s="201" t="s">
        <v>12</v>
      </c>
      <c r="F11" s="201"/>
      <c r="G11" s="105">
        <v>1.5</v>
      </c>
      <c r="H11" s="104" t="s">
        <v>55</v>
      </c>
      <c r="U11" s="92" t="s">
        <v>7</v>
      </c>
      <c r="V11" s="93">
        <v>20000</v>
      </c>
      <c r="W11" s="94">
        <v>40000</v>
      </c>
      <c r="X11" s="94">
        <v>50000</v>
      </c>
      <c r="Y11" s="94">
        <v>60000</v>
      </c>
      <c r="Z11" s="94">
        <v>80000</v>
      </c>
      <c r="AA11" s="94">
        <v>100000</v>
      </c>
      <c r="AB11" s="94">
        <v>120000</v>
      </c>
      <c r="AC11" s="94">
        <v>140000</v>
      </c>
      <c r="AD11" s="94">
        <v>160000</v>
      </c>
      <c r="AE11" s="94">
        <v>180000</v>
      </c>
      <c r="AF11" s="95">
        <v>200000</v>
      </c>
    </row>
    <row r="12" spans="2:62" ht="18.75">
      <c r="E12" s="54"/>
      <c r="F12" s="54"/>
      <c r="G12" s="54"/>
      <c r="H12" s="54"/>
      <c r="I12" s="54"/>
      <c r="U12" s="92" t="s">
        <v>8</v>
      </c>
      <c r="V12" s="96">
        <f>Y5*V11</f>
        <v>30000</v>
      </c>
      <c r="W12" s="97">
        <f>Y5*W11</f>
        <v>60000</v>
      </c>
      <c r="X12" s="97">
        <f>Y5*X11</f>
        <v>75000</v>
      </c>
      <c r="Y12" s="97">
        <f>Y5*Y11</f>
        <v>90000</v>
      </c>
      <c r="Z12" s="97">
        <f>Y5*Z11</f>
        <v>120000</v>
      </c>
      <c r="AA12" s="97">
        <f>Y5*AA11</f>
        <v>150000</v>
      </c>
      <c r="AB12" s="97">
        <f>Y5*AB11</f>
        <v>180000</v>
      </c>
      <c r="AC12" s="97">
        <f>Y5*AC11</f>
        <v>210000</v>
      </c>
      <c r="AD12" s="97">
        <f>Y5*AD11</f>
        <v>240000</v>
      </c>
      <c r="AE12" s="97">
        <f>Y5*AE11</f>
        <v>270000</v>
      </c>
      <c r="AF12" s="98">
        <f>Y5*AF11</f>
        <v>300000</v>
      </c>
    </row>
    <row r="13" spans="2:62" ht="18.75">
      <c r="E13" s="85" t="s">
        <v>13</v>
      </c>
      <c r="F13" s="86"/>
      <c r="G13" s="54"/>
      <c r="H13" s="85" t="s">
        <v>53</v>
      </c>
      <c r="I13" s="54"/>
      <c r="U13" s="92" t="s">
        <v>9</v>
      </c>
      <c r="V13" s="99">
        <f t="shared" ref="V13:AF13" si="0">1.5*V11</f>
        <v>30000</v>
      </c>
      <c r="W13" s="97">
        <f t="shared" si="0"/>
        <v>60000</v>
      </c>
      <c r="X13" s="97">
        <f t="shared" si="0"/>
        <v>75000</v>
      </c>
      <c r="Y13" s="97">
        <f t="shared" si="0"/>
        <v>90000</v>
      </c>
      <c r="Z13" s="97">
        <f t="shared" si="0"/>
        <v>120000</v>
      </c>
      <c r="AA13" s="97">
        <f t="shared" si="0"/>
        <v>150000</v>
      </c>
      <c r="AB13" s="97">
        <f t="shared" si="0"/>
        <v>180000</v>
      </c>
      <c r="AC13" s="97">
        <f t="shared" si="0"/>
        <v>210000</v>
      </c>
      <c r="AD13" s="97">
        <f t="shared" si="0"/>
        <v>240000</v>
      </c>
      <c r="AE13" s="97">
        <f t="shared" si="0"/>
        <v>270000</v>
      </c>
      <c r="AF13" s="98">
        <f t="shared" si="0"/>
        <v>300000</v>
      </c>
    </row>
    <row r="14" spans="2:62" ht="18.75">
      <c r="B14" s="83"/>
      <c r="E14" s="85" t="s">
        <v>1</v>
      </c>
      <c r="F14" s="86" t="str">
        <f>IF(OR(V16&gt;0,W16&gt;0,X16&gt;0,Y16&gt;0,Z16&gt;0,AA16&gt;0,AB16&gt;0,AC16&gt;0,AD16&gt;0,AE16&gt;0,AF16&gt;0),"SI LO SOPORTA","LA EMPRESA NO SOPORTARÍA ")</f>
        <v xml:space="preserve">LA EMPRESA NO SOPORTARÍA </v>
      </c>
      <c r="G14" s="54"/>
      <c r="H14" s="84">
        <f>IF(F14&lt;&gt;"SI LO SOPORTA",0,20000/(G11-1.5))</f>
        <v>0</v>
      </c>
      <c r="U14" s="92" t="s">
        <v>10</v>
      </c>
      <c r="V14" s="99">
        <f>V12-V13</f>
        <v>0</v>
      </c>
      <c r="W14" s="97">
        <f t="shared" ref="W14:AF14" si="1">W12-W13</f>
        <v>0</v>
      </c>
      <c r="X14" s="97">
        <f t="shared" si="1"/>
        <v>0</v>
      </c>
      <c r="Y14" s="97">
        <f t="shared" si="1"/>
        <v>0</v>
      </c>
      <c r="Z14" s="97">
        <f t="shared" si="1"/>
        <v>0</v>
      </c>
      <c r="AA14" s="97">
        <f t="shared" si="1"/>
        <v>0</v>
      </c>
      <c r="AB14" s="97">
        <f t="shared" si="1"/>
        <v>0</v>
      </c>
      <c r="AC14" s="97">
        <f t="shared" si="1"/>
        <v>0</v>
      </c>
      <c r="AD14" s="97">
        <f t="shared" si="1"/>
        <v>0</v>
      </c>
      <c r="AE14" s="97">
        <f t="shared" si="1"/>
        <v>0</v>
      </c>
      <c r="AF14" s="98">
        <f t="shared" si="1"/>
        <v>0</v>
      </c>
      <c r="BC14"/>
    </row>
    <row r="15" spans="2:62" ht="18.75">
      <c r="E15" s="85" t="s">
        <v>2</v>
      </c>
      <c r="F15" s="86" t="str">
        <f>IF(OR(V25&gt;0,W25&gt;0,X25&gt;0,Y25&gt;0,Z25&gt;0,AA25&gt;0,AB25&gt;0,AC25&gt;0,AD25&gt;0,AE25&gt;0,AF25&gt;0),"SI LO SOPORTA","LA EMPRESA NO SOPORTARÍA")</f>
        <v>SI LO SOPORTA</v>
      </c>
      <c r="G15" s="54"/>
      <c r="H15" s="84">
        <f>IF(F15&lt;&gt;"SI LO SOPORTA",0,40000/(G11-1.2))</f>
        <v>133333.33333333331</v>
      </c>
      <c r="U15" s="92" t="s">
        <v>5</v>
      </c>
      <c r="V15" s="99">
        <v>20000</v>
      </c>
      <c r="W15" s="97">
        <v>20000</v>
      </c>
      <c r="X15" s="97">
        <v>20000</v>
      </c>
      <c r="Y15" s="97">
        <v>20000</v>
      </c>
      <c r="Z15" s="97">
        <v>20000</v>
      </c>
      <c r="AA15" s="97">
        <v>20000</v>
      </c>
      <c r="AB15" s="97">
        <v>20000</v>
      </c>
      <c r="AC15" s="97">
        <v>20000</v>
      </c>
      <c r="AD15" s="97">
        <v>20000</v>
      </c>
      <c r="AE15" s="97">
        <v>20000</v>
      </c>
      <c r="AF15" s="98">
        <v>20000</v>
      </c>
    </row>
    <row r="16" spans="2:62" ht="18.75">
      <c r="E16" s="85" t="s">
        <v>3</v>
      </c>
      <c r="F16" s="86" t="str">
        <f>IF(OR(V34&gt;0,W34&gt;0,X34&gt;0,Y34&gt;0,Z34&gt;0,AA34&gt;0,AB34&gt;0,AC34&gt;0,AD34&gt;0,AE34&gt;0,AF34&gt;0),"SI LO SOPORTA","LA EMPRESA NO SOPORTARÍA")</f>
        <v>SI LO SOPORTA</v>
      </c>
      <c r="G16" s="54"/>
      <c r="H16" s="84">
        <f>IF(F16="SI LO SOPORTA",60000/(G11-1),0)</f>
        <v>120000</v>
      </c>
      <c r="U16" s="92" t="s">
        <v>11</v>
      </c>
      <c r="V16" s="100">
        <f>V14-V15</f>
        <v>-20000</v>
      </c>
      <c r="W16" s="101">
        <f t="shared" ref="W16:AF16" si="2">W14-W15</f>
        <v>-20000</v>
      </c>
      <c r="X16" s="101">
        <f t="shared" si="2"/>
        <v>-20000</v>
      </c>
      <c r="Y16" s="101">
        <f t="shared" si="2"/>
        <v>-20000</v>
      </c>
      <c r="Z16" s="101">
        <f t="shared" si="2"/>
        <v>-20000</v>
      </c>
      <c r="AA16" s="101">
        <f t="shared" si="2"/>
        <v>-20000</v>
      </c>
      <c r="AB16" s="101">
        <f t="shared" si="2"/>
        <v>-20000</v>
      </c>
      <c r="AC16" s="101">
        <f t="shared" si="2"/>
        <v>-20000</v>
      </c>
      <c r="AD16" s="101">
        <f t="shared" si="2"/>
        <v>-20000</v>
      </c>
      <c r="AE16" s="101">
        <f t="shared" si="2"/>
        <v>-20000</v>
      </c>
      <c r="AF16" s="102">
        <f t="shared" si="2"/>
        <v>-20000</v>
      </c>
    </row>
    <row r="17" spans="5:52" ht="14.25" customHeight="1">
      <c r="U17" s="14"/>
      <c r="V17" s="10"/>
      <c r="W17" s="10"/>
      <c r="X17" s="10"/>
      <c r="Y17" s="10"/>
      <c r="Z17" s="10"/>
      <c r="AA17" s="10"/>
      <c r="AB17" s="10"/>
      <c r="AC17" s="10"/>
      <c r="AD17" s="10"/>
      <c r="AE17" s="10"/>
      <c r="AF17" s="10"/>
    </row>
    <row r="18" spans="5:52" ht="27" customHeight="1">
      <c r="E18" s="183" t="s">
        <v>73</v>
      </c>
      <c r="F18" s="183"/>
      <c r="G18" s="183"/>
      <c r="H18" s="183"/>
      <c r="U18" s="14"/>
      <c r="V18" s="10"/>
      <c r="W18" s="10"/>
      <c r="X18" s="10"/>
      <c r="Y18" s="10"/>
      <c r="Z18" s="10"/>
      <c r="AA18" s="10"/>
      <c r="AB18" s="10"/>
      <c r="AC18" s="10"/>
      <c r="AD18" s="10"/>
      <c r="AE18" s="10"/>
      <c r="AF18" s="10"/>
    </row>
    <row r="19" spans="5:52" ht="18.75" customHeight="1">
      <c r="E19" s="183"/>
      <c r="F19" s="183"/>
      <c r="G19" s="183"/>
      <c r="H19" s="183"/>
      <c r="U19" s="199" t="s">
        <v>2</v>
      </c>
      <c r="V19" s="199"/>
      <c r="W19" s="199"/>
      <c r="X19" s="199"/>
      <c r="Y19" s="199"/>
      <c r="Z19" s="199"/>
      <c r="AA19" s="199"/>
      <c r="AB19" s="199"/>
      <c r="AC19" s="199"/>
      <c r="AD19" s="199"/>
      <c r="AE19" s="199"/>
      <c r="AF19" s="199"/>
    </row>
    <row r="20" spans="5:52" ht="15" customHeight="1">
      <c r="E20" s="183"/>
      <c r="F20" s="183"/>
      <c r="G20" s="183"/>
      <c r="H20" s="183"/>
      <c r="U20" s="92" t="s">
        <v>7</v>
      </c>
      <c r="V20" s="93">
        <v>20000</v>
      </c>
      <c r="W20" s="94">
        <v>40000</v>
      </c>
      <c r="X20" s="94">
        <v>50000</v>
      </c>
      <c r="Y20" s="94">
        <v>60000</v>
      </c>
      <c r="Z20" s="94">
        <v>80000</v>
      </c>
      <c r="AA20" s="94">
        <v>100000</v>
      </c>
      <c r="AB20" s="94">
        <v>120000</v>
      </c>
      <c r="AC20" s="94">
        <v>140000</v>
      </c>
      <c r="AD20" s="94">
        <v>160000</v>
      </c>
      <c r="AE20" s="94">
        <v>180000</v>
      </c>
      <c r="AF20" s="95">
        <v>200000</v>
      </c>
    </row>
    <row r="21" spans="5:52" ht="20.25" customHeight="1">
      <c r="E21" s="183"/>
      <c r="F21" s="183"/>
      <c r="G21" s="183"/>
      <c r="H21" s="183"/>
      <c r="U21" s="92" t="s">
        <v>8</v>
      </c>
      <c r="V21" s="99">
        <f>Z5*V20</f>
        <v>30000</v>
      </c>
      <c r="W21" s="97">
        <f>Z5*W20</f>
        <v>60000</v>
      </c>
      <c r="X21" s="97">
        <f>Z5*X20</f>
        <v>75000</v>
      </c>
      <c r="Y21" s="97">
        <f>Z5*Y20</f>
        <v>90000</v>
      </c>
      <c r="Z21" s="97">
        <f>Z5*Z20</f>
        <v>120000</v>
      </c>
      <c r="AA21" s="97">
        <f>Z5*AA20</f>
        <v>150000</v>
      </c>
      <c r="AB21" s="97">
        <f>Z5*AB20</f>
        <v>180000</v>
      </c>
      <c r="AC21" s="97">
        <f>Z5*AC20</f>
        <v>210000</v>
      </c>
      <c r="AD21" s="97">
        <f>Z5*AD20</f>
        <v>240000</v>
      </c>
      <c r="AE21" s="97">
        <f>Z5*AE20</f>
        <v>270000</v>
      </c>
      <c r="AF21" s="98">
        <f>Z5*AF20</f>
        <v>300000</v>
      </c>
    </row>
    <row r="22" spans="5:52" ht="15" customHeight="1">
      <c r="E22" s="183"/>
      <c r="F22" s="183"/>
      <c r="G22" s="183"/>
      <c r="H22" s="183"/>
      <c r="U22" s="92" t="s">
        <v>9</v>
      </c>
      <c r="V22" s="99">
        <f t="shared" ref="V22:AF22" si="3">1.2*V20</f>
        <v>24000</v>
      </c>
      <c r="W22" s="97">
        <f t="shared" si="3"/>
        <v>48000</v>
      </c>
      <c r="X22" s="97">
        <f t="shared" si="3"/>
        <v>60000</v>
      </c>
      <c r="Y22" s="97">
        <f t="shared" si="3"/>
        <v>72000</v>
      </c>
      <c r="Z22" s="97">
        <f t="shared" si="3"/>
        <v>96000</v>
      </c>
      <c r="AA22" s="97">
        <f t="shared" si="3"/>
        <v>120000</v>
      </c>
      <c r="AB22" s="97">
        <f t="shared" si="3"/>
        <v>144000</v>
      </c>
      <c r="AC22" s="97">
        <f t="shared" si="3"/>
        <v>168000</v>
      </c>
      <c r="AD22" s="97">
        <f t="shared" si="3"/>
        <v>192000</v>
      </c>
      <c r="AE22" s="97">
        <f t="shared" si="3"/>
        <v>216000</v>
      </c>
      <c r="AF22" s="98">
        <f t="shared" si="3"/>
        <v>240000</v>
      </c>
    </row>
    <row r="23" spans="5:52" ht="15" customHeight="1">
      <c r="E23" s="183"/>
      <c r="F23" s="183"/>
      <c r="G23" s="183"/>
      <c r="H23" s="183"/>
      <c r="U23" s="92" t="s">
        <v>10</v>
      </c>
      <c r="V23" s="99">
        <f>V21-V22</f>
        <v>6000</v>
      </c>
      <c r="W23" s="97">
        <f t="shared" ref="W23:AF23" si="4">W21-W22</f>
        <v>12000</v>
      </c>
      <c r="X23" s="97">
        <f t="shared" si="4"/>
        <v>15000</v>
      </c>
      <c r="Y23" s="97">
        <f t="shared" si="4"/>
        <v>18000</v>
      </c>
      <c r="Z23" s="97">
        <f t="shared" si="4"/>
        <v>24000</v>
      </c>
      <c r="AA23" s="97">
        <f t="shared" si="4"/>
        <v>30000</v>
      </c>
      <c r="AB23" s="97">
        <f t="shared" si="4"/>
        <v>36000</v>
      </c>
      <c r="AC23" s="97">
        <f t="shared" si="4"/>
        <v>42000</v>
      </c>
      <c r="AD23" s="97">
        <f t="shared" si="4"/>
        <v>48000</v>
      </c>
      <c r="AE23" s="97">
        <f t="shared" si="4"/>
        <v>54000</v>
      </c>
      <c r="AF23" s="98">
        <f t="shared" si="4"/>
        <v>60000</v>
      </c>
    </row>
    <row r="24" spans="5:52" ht="15" customHeight="1">
      <c r="E24" s="183"/>
      <c r="F24" s="183"/>
      <c r="G24" s="183"/>
      <c r="H24" s="183"/>
      <c r="U24" s="92" t="s">
        <v>5</v>
      </c>
      <c r="V24" s="99">
        <v>40000</v>
      </c>
      <c r="W24" s="97">
        <v>40000</v>
      </c>
      <c r="X24" s="97">
        <v>40000</v>
      </c>
      <c r="Y24" s="97">
        <v>40000</v>
      </c>
      <c r="Z24" s="97">
        <v>40000</v>
      </c>
      <c r="AA24" s="97">
        <v>40000</v>
      </c>
      <c r="AB24" s="97">
        <v>40000</v>
      </c>
      <c r="AC24" s="97">
        <v>40000</v>
      </c>
      <c r="AD24" s="97">
        <v>40000</v>
      </c>
      <c r="AE24" s="97">
        <v>40000</v>
      </c>
      <c r="AF24" s="98">
        <v>40000</v>
      </c>
      <c r="AZ24"/>
    </row>
    <row r="25" spans="5:52" ht="15" customHeight="1">
      <c r="E25" s="183"/>
      <c r="F25" s="183"/>
      <c r="G25" s="183"/>
      <c r="H25" s="183"/>
      <c r="U25" s="92" t="s">
        <v>11</v>
      </c>
      <c r="V25" s="100">
        <f>V23-V24</f>
        <v>-34000</v>
      </c>
      <c r="W25" s="101">
        <f t="shared" ref="W25:AF25" si="5">W23-W24</f>
        <v>-28000</v>
      </c>
      <c r="X25" s="101">
        <f t="shared" si="5"/>
        <v>-25000</v>
      </c>
      <c r="Y25" s="101">
        <f t="shared" si="5"/>
        <v>-22000</v>
      </c>
      <c r="Z25" s="101">
        <f t="shared" si="5"/>
        <v>-16000</v>
      </c>
      <c r="AA25" s="101">
        <f t="shared" si="5"/>
        <v>-10000</v>
      </c>
      <c r="AB25" s="101">
        <f t="shared" si="5"/>
        <v>-4000</v>
      </c>
      <c r="AC25" s="101">
        <f t="shared" si="5"/>
        <v>2000</v>
      </c>
      <c r="AD25" s="101">
        <f t="shared" si="5"/>
        <v>8000</v>
      </c>
      <c r="AE25" s="101">
        <f t="shared" si="5"/>
        <v>14000</v>
      </c>
      <c r="AF25" s="102">
        <f t="shared" si="5"/>
        <v>20000</v>
      </c>
      <c r="AZ25"/>
    </row>
    <row r="26" spans="5:52">
      <c r="E26" s="183"/>
      <c r="F26" s="183"/>
      <c r="G26" s="183"/>
      <c r="H26" s="183"/>
      <c r="U26" s="14"/>
      <c r="V26" s="10"/>
      <c r="W26" s="10"/>
      <c r="X26" s="10"/>
      <c r="Y26" s="10"/>
      <c r="Z26" s="10"/>
      <c r="AA26" s="10"/>
      <c r="AB26" s="10"/>
      <c r="AC26" s="10"/>
      <c r="AD26" s="10"/>
      <c r="AE26" s="10"/>
      <c r="AF26" s="10"/>
      <c r="AZ26"/>
    </row>
    <row r="27" spans="5:52">
      <c r="U27" s="14"/>
      <c r="V27" s="10"/>
      <c r="W27" s="10"/>
      <c r="X27" s="10"/>
      <c r="Y27" s="10"/>
      <c r="Z27" s="10"/>
      <c r="AA27" s="10"/>
      <c r="AB27" s="10"/>
      <c r="AC27" s="10"/>
      <c r="AD27" s="10"/>
      <c r="AE27" s="10"/>
      <c r="AF27" s="10"/>
    </row>
    <row r="28" spans="5:52" ht="23.25">
      <c r="U28" s="199" t="s">
        <v>3</v>
      </c>
      <c r="V28" s="199"/>
      <c r="W28" s="199"/>
      <c r="X28" s="199"/>
      <c r="Y28" s="199"/>
      <c r="Z28" s="199"/>
      <c r="AA28" s="199"/>
      <c r="AB28" s="199"/>
      <c r="AC28" s="199"/>
      <c r="AD28" s="199"/>
      <c r="AE28" s="199"/>
      <c r="AF28" s="199"/>
    </row>
    <row r="29" spans="5:52">
      <c r="U29" s="92" t="s">
        <v>7</v>
      </c>
      <c r="V29" s="93">
        <v>20000</v>
      </c>
      <c r="W29" s="94">
        <v>40000</v>
      </c>
      <c r="X29" s="94">
        <v>50000</v>
      </c>
      <c r="Y29" s="94">
        <v>60000</v>
      </c>
      <c r="Z29" s="94">
        <v>80000</v>
      </c>
      <c r="AA29" s="94">
        <v>100000</v>
      </c>
      <c r="AB29" s="94">
        <v>120000</v>
      </c>
      <c r="AC29" s="94">
        <v>140000</v>
      </c>
      <c r="AD29" s="94">
        <v>160000</v>
      </c>
      <c r="AE29" s="94">
        <v>180000</v>
      </c>
      <c r="AF29" s="95">
        <v>200000</v>
      </c>
    </row>
    <row r="30" spans="5:52">
      <c r="U30" s="92" t="s">
        <v>8</v>
      </c>
      <c r="V30" s="99">
        <f>AA5*V29</f>
        <v>30000</v>
      </c>
      <c r="W30" s="97">
        <f>AA5*W29</f>
        <v>60000</v>
      </c>
      <c r="X30" s="97">
        <f>AA5*X29</f>
        <v>75000</v>
      </c>
      <c r="Y30" s="97">
        <f>AA5*Y29</f>
        <v>90000</v>
      </c>
      <c r="Z30" s="97">
        <f>AA5*Z29</f>
        <v>120000</v>
      </c>
      <c r="AA30" s="97">
        <f>AA5*AA29</f>
        <v>150000</v>
      </c>
      <c r="AB30" s="97">
        <f>AA5*AB29</f>
        <v>180000</v>
      </c>
      <c r="AC30" s="97">
        <f>AA5*AC29</f>
        <v>210000</v>
      </c>
      <c r="AD30" s="97">
        <f>AA5*AD29</f>
        <v>240000</v>
      </c>
      <c r="AE30" s="97">
        <f>AA5*AE29</f>
        <v>270000</v>
      </c>
      <c r="AF30" s="98">
        <f>AA5*AF29</f>
        <v>300000</v>
      </c>
    </row>
    <row r="31" spans="5:52">
      <c r="U31" s="92" t="s">
        <v>9</v>
      </c>
      <c r="V31" s="99">
        <f t="shared" ref="V31:AF31" si="6">1*V29</f>
        <v>20000</v>
      </c>
      <c r="W31" s="97">
        <f t="shared" si="6"/>
        <v>40000</v>
      </c>
      <c r="X31" s="97">
        <f t="shared" si="6"/>
        <v>50000</v>
      </c>
      <c r="Y31" s="97">
        <f t="shared" si="6"/>
        <v>60000</v>
      </c>
      <c r="Z31" s="97">
        <f t="shared" si="6"/>
        <v>80000</v>
      </c>
      <c r="AA31" s="97">
        <f t="shared" si="6"/>
        <v>100000</v>
      </c>
      <c r="AB31" s="97">
        <f t="shared" si="6"/>
        <v>120000</v>
      </c>
      <c r="AC31" s="97">
        <f t="shared" si="6"/>
        <v>140000</v>
      </c>
      <c r="AD31" s="97">
        <f t="shared" si="6"/>
        <v>160000</v>
      </c>
      <c r="AE31" s="97">
        <f t="shared" si="6"/>
        <v>180000</v>
      </c>
      <c r="AF31" s="98">
        <f t="shared" si="6"/>
        <v>200000</v>
      </c>
    </row>
    <row r="32" spans="5:52">
      <c r="U32" s="92" t="s">
        <v>10</v>
      </c>
      <c r="V32" s="99">
        <f>V30-V31</f>
        <v>10000</v>
      </c>
      <c r="W32" s="97">
        <f t="shared" ref="W32:AF32" si="7">W30-W31</f>
        <v>20000</v>
      </c>
      <c r="X32" s="97">
        <f t="shared" si="7"/>
        <v>25000</v>
      </c>
      <c r="Y32" s="97">
        <f t="shared" si="7"/>
        <v>30000</v>
      </c>
      <c r="Z32" s="97">
        <f t="shared" si="7"/>
        <v>40000</v>
      </c>
      <c r="AA32" s="97">
        <f t="shared" si="7"/>
        <v>50000</v>
      </c>
      <c r="AB32" s="97">
        <f t="shared" si="7"/>
        <v>60000</v>
      </c>
      <c r="AC32" s="97">
        <f t="shared" si="7"/>
        <v>70000</v>
      </c>
      <c r="AD32" s="97">
        <f t="shared" si="7"/>
        <v>80000</v>
      </c>
      <c r="AE32" s="97">
        <f t="shared" si="7"/>
        <v>90000</v>
      </c>
      <c r="AF32" s="98">
        <f t="shared" si="7"/>
        <v>100000</v>
      </c>
    </row>
    <row r="33" spans="5:32">
      <c r="U33" s="92" t="s">
        <v>5</v>
      </c>
      <c r="V33" s="99">
        <v>60000</v>
      </c>
      <c r="W33" s="97">
        <v>60000</v>
      </c>
      <c r="X33" s="97">
        <v>60000</v>
      </c>
      <c r="Y33" s="97">
        <v>60000</v>
      </c>
      <c r="Z33" s="97">
        <v>60000</v>
      </c>
      <c r="AA33" s="97">
        <v>60000</v>
      </c>
      <c r="AB33" s="97">
        <v>60000</v>
      </c>
      <c r="AC33" s="97">
        <v>60000</v>
      </c>
      <c r="AD33" s="97">
        <v>60000</v>
      </c>
      <c r="AE33" s="97">
        <v>60000</v>
      </c>
      <c r="AF33" s="98">
        <v>60000</v>
      </c>
    </row>
    <row r="34" spans="5:32">
      <c r="U34" s="92" t="s">
        <v>11</v>
      </c>
      <c r="V34" s="100">
        <f>V32-V33</f>
        <v>-50000</v>
      </c>
      <c r="W34" s="101">
        <f t="shared" ref="W34:AF34" si="8">W32-W33</f>
        <v>-40000</v>
      </c>
      <c r="X34" s="101">
        <f t="shared" si="8"/>
        <v>-35000</v>
      </c>
      <c r="Y34" s="101">
        <f t="shared" si="8"/>
        <v>-30000</v>
      </c>
      <c r="Z34" s="101">
        <f t="shared" si="8"/>
        <v>-20000</v>
      </c>
      <c r="AA34" s="101">
        <f t="shared" si="8"/>
        <v>-10000</v>
      </c>
      <c r="AB34" s="101">
        <f t="shared" si="8"/>
        <v>0</v>
      </c>
      <c r="AC34" s="101">
        <f t="shared" si="8"/>
        <v>10000</v>
      </c>
      <c r="AD34" s="101">
        <f t="shared" si="8"/>
        <v>20000</v>
      </c>
      <c r="AE34" s="101">
        <f t="shared" si="8"/>
        <v>30000</v>
      </c>
      <c r="AF34" s="102">
        <f t="shared" si="8"/>
        <v>40000</v>
      </c>
    </row>
    <row r="35" spans="5:32">
      <c r="U35" s="10"/>
      <c r="V35" s="10"/>
      <c r="W35" s="10"/>
      <c r="X35" s="10"/>
      <c r="Y35" s="10"/>
      <c r="Z35" s="10"/>
      <c r="AA35" s="10"/>
      <c r="AB35" s="10"/>
      <c r="AC35" s="10"/>
      <c r="AD35" s="10"/>
      <c r="AE35" s="10"/>
      <c r="AF35" s="10"/>
    </row>
    <row r="38" spans="5:32" ht="15.75" thickBot="1"/>
    <row r="39" spans="5:32" ht="16.5" thickTop="1" thickBot="1">
      <c r="E39" s="177" t="s">
        <v>0</v>
      </c>
      <c r="F39" s="182" t="s">
        <v>63</v>
      </c>
      <c r="G39" s="182"/>
      <c r="H39" s="182"/>
      <c r="I39" s="178" t="s">
        <v>64</v>
      </c>
      <c r="J39" s="179"/>
    </row>
    <row r="40" spans="5:32" ht="16.5" thickTop="1" thickBot="1">
      <c r="E40" s="177"/>
      <c r="F40" s="182"/>
      <c r="G40" s="182"/>
      <c r="H40" s="182"/>
      <c r="I40" s="180"/>
      <c r="J40" s="181"/>
    </row>
    <row r="41" spans="5:32" ht="15.75" thickTop="1">
      <c r="E41" s="188" t="s">
        <v>1</v>
      </c>
      <c r="F41" s="173" t="s">
        <v>65</v>
      </c>
      <c r="G41" s="186"/>
      <c r="H41" s="174"/>
      <c r="I41" s="173" t="s">
        <v>66</v>
      </c>
      <c r="J41" s="174"/>
    </row>
    <row r="42" spans="5:32" ht="16.5" customHeight="1" thickBot="1">
      <c r="E42" s="189"/>
      <c r="F42" s="175"/>
      <c r="G42" s="187"/>
      <c r="H42" s="176"/>
      <c r="I42" s="175"/>
      <c r="J42" s="176"/>
    </row>
    <row r="43" spans="5:32" ht="16.5" customHeight="1" thickTop="1" thickBot="1">
      <c r="E43" s="185" t="s">
        <v>2</v>
      </c>
      <c r="F43" s="173" t="s">
        <v>70</v>
      </c>
      <c r="G43" s="186"/>
      <c r="H43" s="174"/>
      <c r="I43" s="173" t="s">
        <v>69</v>
      </c>
      <c r="J43" s="174"/>
    </row>
    <row r="44" spans="5:32" ht="15.75" customHeight="1" thickTop="1" thickBot="1">
      <c r="E44" s="185"/>
      <c r="F44" s="175"/>
      <c r="G44" s="187"/>
      <c r="H44" s="176"/>
      <c r="I44" s="175"/>
      <c r="J44" s="176"/>
    </row>
    <row r="45" spans="5:32" ht="15.75" customHeight="1" thickTop="1" thickBot="1">
      <c r="E45" s="184" t="s">
        <v>3</v>
      </c>
      <c r="F45" s="173" t="s">
        <v>71</v>
      </c>
      <c r="G45" s="186"/>
      <c r="H45" s="174"/>
      <c r="I45" s="173" t="s">
        <v>68</v>
      </c>
      <c r="J45" s="174"/>
    </row>
    <row r="46" spans="5:32" ht="16.5" customHeight="1" thickTop="1" thickBot="1">
      <c r="E46" s="184"/>
      <c r="F46" s="175"/>
      <c r="G46" s="187"/>
      <c r="H46" s="176"/>
      <c r="I46" s="175"/>
      <c r="J46" s="176"/>
    </row>
    <row r="47" spans="5:32" ht="16.5" customHeight="1" thickTop="1"/>
    <row r="48" spans="5:32" ht="16.5" customHeight="1"/>
    <row r="49" ht="16.5" customHeight="1"/>
    <row r="65" spans="5:8" ht="15" customHeight="1">
      <c r="E65" s="172" t="s">
        <v>74</v>
      </c>
      <c r="F65" s="172"/>
      <c r="G65" s="172"/>
      <c r="H65" s="172"/>
    </row>
    <row r="66" spans="5:8">
      <c r="E66" s="172"/>
      <c r="F66" s="172"/>
      <c r="G66" s="172"/>
      <c r="H66" s="172"/>
    </row>
    <row r="69" spans="5:8">
      <c r="E69" s="172" t="s">
        <v>75</v>
      </c>
      <c r="F69" s="172"/>
      <c r="G69" s="172"/>
      <c r="H69" s="172"/>
    </row>
    <row r="70" spans="5:8">
      <c r="E70" s="172"/>
      <c r="F70" s="172"/>
      <c r="G70" s="172"/>
      <c r="H70" s="172"/>
    </row>
  </sheetData>
  <mergeCells count="39">
    <mergeCell ref="AY6:AY9"/>
    <mergeCell ref="AZ6:AZ7"/>
    <mergeCell ref="AZ8:AZ9"/>
    <mergeCell ref="BA6:BA7"/>
    <mergeCell ref="BA8:BA9"/>
    <mergeCell ref="U10:AF10"/>
    <mergeCell ref="U19:AF19"/>
    <mergeCell ref="U28:AF28"/>
    <mergeCell ref="F2:H2"/>
    <mergeCell ref="E11:F11"/>
    <mergeCell ref="W1:AA2"/>
    <mergeCell ref="F3:F4"/>
    <mergeCell ref="F5:F6"/>
    <mergeCell ref="F7:F8"/>
    <mergeCell ref="E7:E8"/>
    <mergeCell ref="E5:E6"/>
    <mergeCell ref="E3:E4"/>
    <mergeCell ref="H3:H4"/>
    <mergeCell ref="H5:H6"/>
    <mergeCell ref="H7:H8"/>
    <mergeCell ref="W4:X4"/>
    <mergeCell ref="W5:X5"/>
    <mergeCell ref="W6:X6"/>
    <mergeCell ref="W7:X7"/>
    <mergeCell ref="E39:E40"/>
    <mergeCell ref="I39:J40"/>
    <mergeCell ref="F39:H40"/>
    <mergeCell ref="E18:H26"/>
    <mergeCell ref="E45:E46"/>
    <mergeCell ref="E43:E44"/>
    <mergeCell ref="F41:H42"/>
    <mergeCell ref="E41:E42"/>
    <mergeCell ref="F43:H44"/>
    <mergeCell ref="F45:H46"/>
    <mergeCell ref="E65:H66"/>
    <mergeCell ref="E69:H70"/>
    <mergeCell ref="I41:J42"/>
    <mergeCell ref="I43:J44"/>
    <mergeCell ref="I45:J46"/>
  </mergeCells>
  <pageMargins left="0.7" right="0.7" top="0.75" bottom="0.75" header="0.3" footer="0.3"/>
  <pageSetup orientation="portrait" horizontalDpi="360" verticalDpi="360" r:id="rId1"/>
  <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PORTADA</vt:lpstr>
      <vt:lpstr>FUNDAMENTOS</vt:lpstr>
      <vt:lpstr>PROPOSITO</vt:lpstr>
      <vt:lpstr>DATOS</vt:lpstr>
      <vt:lpstr>SIMULADOR</vt: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Gudiño</dc:creator>
  <cp:lastModifiedBy>Toño Rojas Alvarado</cp:lastModifiedBy>
  <dcterms:created xsi:type="dcterms:W3CDTF">2018-04-20T16:03:46Z</dcterms:created>
  <dcterms:modified xsi:type="dcterms:W3CDTF">2018-11-15T15:10:32Z</dcterms:modified>
</cp:coreProperties>
</file>