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EJEMPLO" sheetId="1" r:id="rId1"/>
    <sheet name="AC 1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L6" i="2"/>
  <c r="J5" i="2"/>
  <c r="J3" i="2"/>
  <c r="G31" i="2"/>
  <c r="F31" i="2"/>
  <c r="E31" i="2"/>
  <c r="D31" i="2"/>
  <c r="C31" i="2"/>
  <c r="G30" i="2"/>
  <c r="F30" i="2"/>
  <c r="E30" i="2"/>
  <c r="D30" i="2"/>
  <c r="C30" i="2"/>
  <c r="G25" i="2"/>
  <c r="F25" i="2"/>
  <c r="E25" i="2"/>
  <c r="D25" i="2"/>
  <c r="C25" i="2"/>
  <c r="G24" i="2"/>
  <c r="F24" i="2"/>
  <c r="E24" i="2"/>
  <c r="D24" i="2"/>
  <c r="C24" i="2"/>
  <c r="G19" i="2"/>
  <c r="F19" i="2"/>
  <c r="E19" i="2"/>
  <c r="D19" i="2"/>
  <c r="C19" i="2"/>
  <c r="G18" i="2"/>
  <c r="F18" i="2"/>
  <c r="E18" i="2"/>
  <c r="D18" i="2"/>
  <c r="C18" i="2"/>
  <c r="G13" i="2"/>
  <c r="F13" i="2"/>
  <c r="E13" i="2"/>
  <c r="D13" i="2"/>
  <c r="C13" i="2"/>
  <c r="O12" i="2"/>
  <c r="N12" i="2"/>
  <c r="M12" i="2"/>
  <c r="L12" i="2"/>
  <c r="K12" i="2"/>
  <c r="G12" i="2"/>
  <c r="F12" i="2"/>
  <c r="E12" i="2"/>
  <c r="D12" i="2"/>
  <c r="C12" i="2"/>
  <c r="N6" i="2"/>
  <c r="N4" i="2"/>
  <c r="L4" i="2"/>
  <c r="K10" i="1"/>
  <c r="K13" i="1" s="1"/>
  <c r="O13" i="1" s="1"/>
  <c r="K8" i="1"/>
  <c r="N6" i="1"/>
  <c r="N4" i="1"/>
  <c r="C33" i="2" l="1"/>
  <c r="K3" i="2" s="1"/>
  <c r="C27" i="2"/>
  <c r="C21" i="2"/>
  <c r="K5" i="2" s="1"/>
  <c r="C15" i="2"/>
  <c r="K6" i="2"/>
  <c r="L3" i="2"/>
  <c r="K10" i="2" s="1"/>
  <c r="K13" i="2" s="1"/>
  <c r="L13" i="1"/>
  <c r="M13" i="1"/>
  <c r="N13" i="1"/>
  <c r="O12" i="1"/>
  <c r="N12" i="1"/>
  <c r="M12" i="1"/>
  <c r="L12" i="1"/>
  <c r="K12" i="1"/>
  <c r="L6" i="1"/>
  <c r="K6" i="1"/>
  <c r="K5" i="1"/>
  <c r="L4" i="1"/>
  <c r="L3" i="1"/>
  <c r="K3" i="1"/>
  <c r="C27" i="1"/>
  <c r="G25" i="1"/>
  <c r="F25" i="1"/>
  <c r="E25" i="1"/>
  <c r="D25" i="1"/>
  <c r="C25" i="1"/>
  <c r="G24" i="1"/>
  <c r="F24" i="1"/>
  <c r="E24" i="1"/>
  <c r="D24" i="1"/>
  <c r="C24" i="1"/>
  <c r="G31" i="1"/>
  <c r="F31" i="1"/>
  <c r="E31" i="1"/>
  <c r="C33" i="1" s="1"/>
  <c r="D31" i="1"/>
  <c r="C31" i="1"/>
  <c r="G30" i="1"/>
  <c r="F30" i="1"/>
  <c r="E30" i="1"/>
  <c r="D30" i="1"/>
  <c r="C30" i="1"/>
  <c r="C21" i="1"/>
  <c r="G19" i="1"/>
  <c r="F19" i="1"/>
  <c r="E19" i="1"/>
  <c r="D19" i="1"/>
  <c r="C19" i="1"/>
  <c r="G18" i="1"/>
  <c r="F18" i="1"/>
  <c r="E18" i="1"/>
  <c r="D18" i="1"/>
  <c r="C18" i="1"/>
  <c r="G13" i="1"/>
  <c r="F13" i="1"/>
  <c r="E13" i="1"/>
  <c r="D13" i="1"/>
  <c r="C13" i="1"/>
  <c r="G12" i="1"/>
  <c r="F12" i="1"/>
  <c r="E12" i="1"/>
  <c r="D12" i="1"/>
  <c r="C12" i="1"/>
  <c r="N13" i="2" l="1"/>
  <c r="M13" i="2"/>
  <c r="L13" i="2"/>
  <c r="O13" i="2"/>
  <c r="K15" i="1"/>
  <c r="C15" i="1"/>
  <c r="K15" i="2" l="1"/>
</calcChain>
</file>

<file path=xl/sharedStrings.xml><?xml version="1.0" encoding="utf-8"?>
<sst xmlns="http://schemas.openxmlformats.org/spreadsheetml/2006/main" count="18" uniqueCount="9">
  <si>
    <t>Año</t>
  </si>
  <si>
    <t>Proyecto minero</t>
  </si>
  <si>
    <t>Proyecto agrícola</t>
  </si>
  <si>
    <t>VPN</t>
  </si>
  <si>
    <t>K</t>
  </si>
  <si>
    <t>R</t>
  </si>
  <si>
    <t>TIR</t>
  </si>
  <si>
    <t>Diferencia de porcentajes</t>
  </si>
  <si>
    <t>La menor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</si>
</sst>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0.0%"/>
    <numFmt numFmtId="167" formatCode="_-* #,##0.000000_-;\-* #,##0.000000_-;_-* &quot;-&quot;??_-;_-@_-"/>
    <numFmt numFmtId="168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Tw Cen MT"/>
      <family val="2"/>
    </font>
    <font>
      <b/>
      <sz val="11"/>
      <color theme="1"/>
      <name val="Tw Cen MT"/>
      <family val="2"/>
    </font>
    <font>
      <sz val="11"/>
      <color theme="1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rgb="FF4BACC6"/>
      </left>
      <right/>
      <top style="medium">
        <color rgb="FF4BACC6"/>
      </top>
      <bottom/>
      <diagonal/>
    </border>
    <border>
      <left/>
      <right/>
      <top style="medium">
        <color rgb="FF4BACC6"/>
      </top>
      <bottom/>
      <diagonal/>
    </border>
    <border>
      <left/>
      <right style="medium">
        <color rgb="FF4BACC6"/>
      </right>
      <top style="medium">
        <color rgb="FF4BACC6"/>
      </top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/>
      <top/>
      <bottom/>
      <diagonal/>
    </border>
    <border>
      <left/>
      <right style="medium">
        <color rgb="FF4BACC6"/>
      </right>
      <top/>
      <bottom/>
      <diagonal/>
    </border>
    <border>
      <left style="medium">
        <color rgb="FF4BACC6"/>
      </left>
      <right/>
      <top/>
      <bottom style="medium">
        <color rgb="FF4BACC6"/>
      </bottom>
      <diagonal/>
    </border>
    <border>
      <left/>
      <right/>
      <top/>
      <bottom style="medium">
        <color rgb="FF4BACC6"/>
      </bottom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4" fontId="0" fillId="0" borderId="0" xfId="0" applyNumberFormat="1"/>
    <xf numFmtId="43" fontId="0" fillId="0" borderId="0" xfId="1" applyFont="1"/>
    <xf numFmtId="43" fontId="4" fillId="0" borderId="5" xfId="1" applyFont="1" applyBorder="1" applyAlignment="1">
      <alignment horizontal="right" vertical="center" wrapText="1"/>
    </xf>
    <xf numFmtId="43" fontId="4" fillId="0" borderId="6" xfId="1" applyFont="1" applyBorder="1" applyAlignment="1">
      <alignment horizontal="right" vertical="center" wrapText="1"/>
    </xf>
    <xf numFmtId="43" fontId="4" fillId="0" borderId="0" xfId="1" applyFont="1" applyAlignment="1">
      <alignment horizontal="right" vertical="center" wrapText="1"/>
    </xf>
    <xf numFmtId="43" fontId="4" fillId="0" borderId="8" xfId="1" applyFont="1" applyBorder="1" applyAlignment="1">
      <alignment horizontal="right" vertical="center" wrapText="1"/>
    </xf>
    <xf numFmtId="43" fontId="4" fillId="0" borderId="10" xfId="1" applyFont="1" applyBorder="1" applyAlignment="1">
      <alignment horizontal="right" vertical="center" wrapText="1"/>
    </xf>
    <xf numFmtId="43" fontId="4" fillId="0" borderId="11" xfId="1" applyFont="1" applyBorder="1" applyAlignment="1">
      <alignment horizontal="right" vertical="center" wrapText="1"/>
    </xf>
    <xf numFmtId="9" fontId="0" fillId="0" borderId="0" xfId="0" applyNumberFormat="1" applyAlignment="1">
      <alignment vertical="center"/>
    </xf>
    <xf numFmtId="44" fontId="0" fillId="0" borderId="12" xfId="0" applyNumberFormat="1" applyBorder="1"/>
    <xf numFmtId="2" fontId="0" fillId="0" borderId="12" xfId="0" applyNumberFormat="1" applyBorder="1"/>
    <xf numFmtId="9" fontId="0" fillId="0" borderId="12" xfId="0" applyNumberFormat="1" applyBorder="1"/>
    <xf numFmtId="43" fontId="0" fillId="0" borderId="13" xfId="1" applyFont="1" applyBorder="1"/>
    <xf numFmtId="43" fontId="0" fillId="0" borderId="13" xfId="0" applyNumberFormat="1" applyBorder="1"/>
    <xf numFmtId="43" fontId="0" fillId="0" borderId="12" xfId="0" applyNumberFormat="1" applyBorder="1"/>
    <xf numFmtId="0" fontId="0" fillId="0" borderId="12" xfId="0" applyBorder="1"/>
    <xf numFmtId="43" fontId="0" fillId="0" borderId="12" xfId="1" applyFont="1" applyBorder="1"/>
    <xf numFmtId="0" fontId="0" fillId="4" borderId="12" xfId="0" applyFill="1" applyBorder="1" applyAlignment="1">
      <alignment vertical="center"/>
    </xf>
    <xf numFmtId="9" fontId="0" fillId="0" borderId="0" xfId="2" applyFont="1"/>
    <xf numFmtId="165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0" fontId="0" fillId="0" borderId="0" xfId="1" applyNumberFormat="1" applyFont="1"/>
    <xf numFmtId="166" fontId="0" fillId="0" borderId="0" xfId="2" applyNumberFormat="1" applyFont="1"/>
    <xf numFmtId="167" fontId="0" fillId="0" borderId="0" xfId="1" applyNumberFormat="1" applyFont="1"/>
    <xf numFmtId="168" fontId="0" fillId="0" borderId="0" xfId="2" applyNumberFormat="1" applyFont="1"/>
    <xf numFmtId="0" fontId="0" fillId="0" borderId="12" xfId="0" applyBorder="1" applyAlignment="1">
      <alignment horizontal="right"/>
    </xf>
    <xf numFmtId="0" fontId="0" fillId="0" borderId="0" xfId="0" applyAlignment="1">
      <alignment horizontal="center"/>
    </xf>
    <xf numFmtId="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Q15" sqref="Q15"/>
    </sheetView>
  </sheetViews>
  <sheetFormatPr baseColWidth="10" defaultRowHeight="15" x14ac:dyDescent="0.25"/>
  <cols>
    <col min="2" max="2" width="4.7109375" bestFit="1" customWidth="1"/>
    <col min="3" max="3" width="12.42578125" bestFit="1" customWidth="1"/>
    <col min="4" max="4" width="13.42578125" customWidth="1"/>
    <col min="8" max="8" width="1.7109375" customWidth="1"/>
    <col min="11" max="11" width="13.5703125" bestFit="1" customWidth="1"/>
    <col min="12" max="12" width="12.140625" customWidth="1"/>
    <col min="13" max="13" width="11.28515625" customWidth="1"/>
    <col min="14" max="14" width="11.42578125" customWidth="1"/>
    <col min="15" max="15" width="12.7109375" customWidth="1"/>
  </cols>
  <sheetData>
    <row r="1" spans="1:15" ht="15.75" thickBot="1" x14ac:dyDescent="0.3"/>
    <row r="2" spans="1:15" ht="29.25" thickBot="1" x14ac:dyDescent="0.3">
      <c r="B2" s="1" t="s">
        <v>0</v>
      </c>
      <c r="C2" s="2" t="s">
        <v>1</v>
      </c>
      <c r="D2" s="3" t="s">
        <v>2</v>
      </c>
    </row>
    <row r="3" spans="1:15" ht="15.75" thickBot="1" x14ac:dyDescent="0.3">
      <c r="B3" s="4">
        <v>0</v>
      </c>
      <c r="C3" s="9">
        <v>-120000</v>
      </c>
      <c r="D3" s="10">
        <v>-120000</v>
      </c>
      <c r="J3" s="22">
        <v>15</v>
      </c>
      <c r="K3" s="21">
        <f>C33</f>
        <v>121530.09869113566</v>
      </c>
      <c r="L3" s="21">
        <f>K3</f>
        <v>121530.09869113566</v>
      </c>
      <c r="N3" s="34" t="s">
        <v>7</v>
      </c>
      <c r="O3" s="34"/>
    </row>
    <row r="4" spans="1:15" ht="15.75" thickBot="1" x14ac:dyDescent="0.3">
      <c r="B4" s="5">
        <v>1</v>
      </c>
      <c r="C4" s="11">
        <v>70000</v>
      </c>
      <c r="D4" s="12">
        <v>10000</v>
      </c>
      <c r="F4" s="7"/>
      <c r="J4" s="22" t="s">
        <v>5</v>
      </c>
      <c r="K4" s="22"/>
      <c r="L4" s="21">
        <f>I12</f>
        <v>120000</v>
      </c>
      <c r="N4" s="34">
        <f>J5-J3</f>
        <v>2</v>
      </c>
      <c r="O4" s="34"/>
    </row>
    <row r="5" spans="1:15" ht="15.75" thickBot="1" x14ac:dyDescent="0.3">
      <c r="B5" s="4">
        <v>2</v>
      </c>
      <c r="C5" s="9">
        <v>40000</v>
      </c>
      <c r="D5" s="10">
        <v>20000</v>
      </c>
      <c r="J5" s="22">
        <v>17</v>
      </c>
      <c r="K5" s="21">
        <f>C21</f>
        <v>117678.33056879051</v>
      </c>
      <c r="L5" s="22"/>
      <c r="N5" s="34" t="s">
        <v>8</v>
      </c>
      <c r="O5" s="34"/>
    </row>
    <row r="6" spans="1:15" ht="15.75" thickBot="1" x14ac:dyDescent="0.3">
      <c r="B6" s="5">
        <v>3</v>
      </c>
      <c r="C6" s="11">
        <v>30000</v>
      </c>
      <c r="D6" s="12">
        <v>30000</v>
      </c>
      <c r="J6" s="22"/>
      <c r="K6" s="21">
        <f>K3-K5</f>
        <v>3851.7681223451509</v>
      </c>
      <c r="L6" s="21">
        <f>L3-L4</f>
        <v>1530.0986911356595</v>
      </c>
      <c r="N6" s="34">
        <f>IF(J5&lt;J3,J5,J3)</f>
        <v>15</v>
      </c>
      <c r="O6" s="34"/>
    </row>
    <row r="7" spans="1:15" ht="15.75" thickBot="1" x14ac:dyDescent="0.3">
      <c r="B7" s="4">
        <v>4</v>
      </c>
      <c r="C7" s="9">
        <v>10000</v>
      </c>
      <c r="D7" s="10">
        <v>50000</v>
      </c>
    </row>
    <row r="8" spans="1:15" ht="15.75" thickBot="1" x14ac:dyDescent="0.3">
      <c r="B8" s="6">
        <v>5</v>
      </c>
      <c r="C8" s="13">
        <v>10000</v>
      </c>
      <c r="D8" s="14">
        <v>80000</v>
      </c>
      <c r="J8" t="s">
        <v>6</v>
      </c>
      <c r="K8" s="8">
        <f>(L6/K6)*N4+N6</f>
        <v>15.794491590632958</v>
      </c>
      <c r="L8" s="30"/>
    </row>
    <row r="9" spans="1:15" x14ac:dyDescent="0.25">
      <c r="C9" s="8"/>
      <c r="D9" s="8"/>
      <c r="K9" s="25"/>
      <c r="L9" s="25"/>
    </row>
    <row r="10" spans="1:15" x14ac:dyDescent="0.25">
      <c r="K10" s="28">
        <f>K8/100</f>
        <v>0.15794491590632959</v>
      </c>
    </row>
    <row r="11" spans="1:15" x14ac:dyDescent="0.25">
      <c r="A11" t="s">
        <v>4</v>
      </c>
      <c r="B11" s="18">
        <v>0.1</v>
      </c>
    </row>
    <row r="12" spans="1:15" x14ac:dyDescent="0.25">
      <c r="B12" s="24" t="s">
        <v>3</v>
      </c>
      <c r="C12" s="16">
        <f>C4</f>
        <v>70000</v>
      </c>
      <c r="D12" s="16">
        <f>C5</f>
        <v>40000</v>
      </c>
      <c r="E12" s="16">
        <f>C6</f>
        <v>30000</v>
      </c>
      <c r="F12" s="16">
        <f>C7</f>
        <v>10000</v>
      </c>
      <c r="G12" s="16">
        <f>C8</f>
        <v>10000</v>
      </c>
      <c r="I12" s="23">
        <v>120000</v>
      </c>
      <c r="K12" s="8">
        <f>C4</f>
        <v>70000</v>
      </c>
      <c r="L12" s="8">
        <f>C5</f>
        <v>40000</v>
      </c>
      <c r="M12" s="8">
        <f>C6</f>
        <v>30000</v>
      </c>
      <c r="N12" s="8">
        <f>C7</f>
        <v>10000</v>
      </c>
      <c r="O12" s="8">
        <f>C8</f>
        <v>10000</v>
      </c>
    </row>
    <row r="13" spans="1:15" x14ac:dyDescent="0.25">
      <c r="B13" s="24"/>
      <c r="C13" s="17">
        <f>((1+B11))^1</f>
        <v>1.1000000000000001</v>
      </c>
      <c r="D13" s="17">
        <f>((1+B11))^2</f>
        <v>1.2100000000000002</v>
      </c>
      <c r="E13" s="17">
        <f>((1+B11))^3</f>
        <v>1.3310000000000004</v>
      </c>
      <c r="F13" s="17">
        <f>((1+B11))^4</f>
        <v>1.4641000000000004</v>
      </c>
      <c r="G13" s="17">
        <f>((1+B11))^5</f>
        <v>1.6105100000000006</v>
      </c>
      <c r="K13" s="29">
        <f>(1+K10)^1</f>
        <v>1.1579449159063295</v>
      </c>
      <c r="L13" s="26">
        <f>(K13)^2</f>
        <v>1.3408364282733165</v>
      </c>
      <c r="M13" s="26">
        <f>K13^3</f>
        <v>1.5526147251810887</v>
      </c>
      <c r="N13" s="26">
        <f>K13^4</f>
        <v>1.7978423273847446</v>
      </c>
      <c r="O13" s="26">
        <f>K13^5</f>
        <v>2.0818023825963676</v>
      </c>
    </row>
    <row r="14" spans="1:15" ht="15.75" thickBot="1" x14ac:dyDescent="0.3"/>
    <row r="15" spans="1:15" ht="16.5" thickTop="1" thickBot="1" x14ac:dyDescent="0.3">
      <c r="C15" s="19">
        <f>((C12/C13)+(D12/D13)+(E12/E13)+(F12/F13)+(G12/G13))-I12</f>
        <v>12273.006687322631</v>
      </c>
      <c r="K15" s="27">
        <f>(K12/K13)+(L12/L13)+(M12/M13)+(N12/N13)+(O12/O13)</f>
        <v>119972.04730832658</v>
      </c>
    </row>
    <row r="16" spans="1:15" ht="15.75" thickTop="1" x14ac:dyDescent="0.25">
      <c r="C16" s="8"/>
    </row>
    <row r="17" spans="2:9" x14ac:dyDescent="0.25">
      <c r="B17" s="35">
        <v>0.17</v>
      </c>
    </row>
    <row r="18" spans="2:9" x14ac:dyDescent="0.25">
      <c r="B18" s="35"/>
      <c r="C18" s="21">
        <f>C4</f>
        <v>70000</v>
      </c>
      <c r="D18" s="21">
        <f>C5</f>
        <v>40000</v>
      </c>
      <c r="E18" s="21">
        <f>C6</f>
        <v>30000</v>
      </c>
      <c r="F18" s="21">
        <f>C7</f>
        <v>10000</v>
      </c>
      <c r="G18" s="21">
        <f>C8</f>
        <v>10000</v>
      </c>
      <c r="I18" s="8"/>
    </row>
    <row r="19" spans="2:9" x14ac:dyDescent="0.25">
      <c r="B19" s="35"/>
      <c r="C19" s="22">
        <f>((1+B17)^1)</f>
        <v>1.17</v>
      </c>
      <c r="D19" s="22">
        <f>((1+B17)^2)</f>
        <v>1.3688999999999998</v>
      </c>
      <c r="E19" s="22">
        <f>((1+B17)^3)</f>
        <v>1.6016129999999997</v>
      </c>
      <c r="F19" s="22">
        <f>((1+B17)^4)</f>
        <v>1.8738872099999995</v>
      </c>
      <c r="G19" s="22">
        <f>((1+B17)^5)</f>
        <v>2.1924480356999991</v>
      </c>
    </row>
    <row r="20" spans="2:9" ht="15.75" thickBot="1" x14ac:dyDescent="0.3"/>
    <row r="21" spans="2:9" ht="16.5" thickTop="1" thickBot="1" x14ac:dyDescent="0.3">
      <c r="C21" s="20">
        <f>((C18/C19)+(D18/D19)+(E18/E19)+(F18/F19)+(G18/G19))</f>
        <v>117678.33056879051</v>
      </c>
    </row>
    <row r="22" spans="2:9" ht="15.75" thickTop="1" x14ac:dyDescent="0.25"/>
    <row r="23" spans="2:9" x14ac:dyDescent="0.25">
      <c r="B23" s="35">
        <v>0.2</v>
      </c>
    </row>
    <row r="24" spans="2:9" x14ac:dyDescent="0.25">
      <c r="B24" s="36"/>
      <c r="C24" s="21">
        <f>C4</f>
        <v>70000</v>
      </c>
      <c r="D24" s="21">
        <f>C5</f>
        <v>40000</v>
      </c>
      <c r="E24" s="21">
        <f>C6</f>
        <v>30000</v>
      </c>
      <c r="F24" s="21">
        <f>C7</f>
        <v>10000</v>
      </c>
      <c r="G24" s="21">
        <f>C8</f>
        <v>10000</v>
      </c>
    </row>
    <row r="25" spans="2:9" x14ac:dyDescent="0.25">
      <c r="B25" s="36"/>
      <c r="C25" s="22">
        <f>((1+B23)^1)</f>
        <v>1.2</v>
      </c>
      <c r="D25" s="22">
        <f>(1+B23)^2</f>
        <v>1.44</v>
      </c>
      <c r="E25" s="22">
        <f>(1+B23)^3</f>
        <v>1.728</v>
      </c>
      <c r="F25" s="22">
        <f>(1+B23)^4</f>
        <v>2.0735999999999999</v>
      </c>
      <c r="G25" s="22">
        <f>(1+B23)^5</f>
        <v>2.4883199999999999</v>
      </c>
    </row>
    <row r="26" spans="2:9" ht="15.75" thickBot="1" x14ac:dyDescent="0.3"/>
    <row r="27" spans="2:9" ht="16.5" thickTop="1" thickBot="1" x14ac:dyDescent="0.3">
      <c r="C27" s="20">
        <f>C24/C25+D24/D25+E24/E25+F24/F25+G24/G25</f>
        <v>112313.52880658436</v>
      </c>
    </row>
    <row r="28" spans="2:9" ht="15.75" thickTop="1" x14ac:dyDescent="0.25"/>
    <row r="29" spans="2:9" x14ac:dyDescent="0.25">
      <c r="B29" s="35">
        <v>0.15</v>
      </c>
    </row>
    <row r="30" spans="2:9" x14ac:dyDescent="0.25">
      <c r="B30" s="35"/>
      <c r="C30" s="21">
        <f>C4</f>
        <v>70000</v>
      </c>
      <c r="D30" s="21">
        <f>C5</f>
        <v>40000</v>
      </c>
      <c r="E30" s="21">
        <f>C6</f>
        <v>30000</v>
      </c>
      <c r="F30" s="21">
        <f>C7</f>
        <v>10000</v>
      </c>
      <c r="G30" s="21">
        <f>C8</f>
        <v>10000</v>
      </c>
    </row>
    <row r="31" spans="2:9" x14ac:dyDescent="0.25">
      <c r="B31" s="35"/>
      <c r="C31" s="22">
        <f>((1+B29)^1)</f>
        <v>1.1499999999999999</v>
      </c>
      <c r="D31" s="22">
        <f>((1+B29)^2)</f>
        <v>1.3224999999999998</v>
      </c>
      <c r="E31" s="22">
        <f>((1+B29)^3)</f>
        <v>1.5208749999999995</v>
      </c>
      <c r="F31" s="22">
        <f>((1+B29)^4)</f>
        <v>1.7490062499999994</v>
      </c>
      <c r="G31" s="22">
        <f>((1+B29)^5)</f>
        <v>2.0113571874999994</v>
      </c>
    </row>
    <row r="32" spans="2:9" ht="15.75" thickBot="1" x14ac:dyDescent="0.3">
      <c r="B32" s="15"/>
    </row>
    <row r="33" spans="3:3" ht="16.5" thickTop="1" thickBot="1" x14ac:dyDescent="0.3">
      <c r="C33" s="20">
        <f>(C30/C31)+D30/D31+E30/E31+F30/F31+G30/G31</f>
        <v>121530.09869113566</v>
      </c>
    </row>
    <row r="34" spans="3:3" ht="15.75" thickTop="1" x14ac:dyDescent="0.25"/>
  </sheetData>
  <mergeCells count="7">
    <mergeCell ref="N3:O3"/>
    <mergeCell ref="N6:O6"/>
    <mergeCell ref="B17:B19"/>
    <mergeCell ref="B23:B25"/>
    <mergeCell ref="B29:B31"/>
    <mergeCell ref="N4:O4"/>
    <mergeCell ref="N5:O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R3" sqref="R3"/>
    </sheetView>
  </sheetViews>
  <sheetFormatPr baseColWidth="10" defaultRowHeight="15" x14ac:dyDescent="0.25"/>
  <cols>
    <col min="2" max="2" width="4.7109375" bestFit="1" customWidth="1"/>
    <col min="3" max="3" width="12.42578125" bestFit="1" customWidth="1"/>
    <col min="4" max="4" width="13.42578125" customWidth="1"/>
    <col min="8" max="8" width="1.7109375" customWidth="1"/>
    <col min="11" max="11" width="13.5703125" bestFit="1" customWidth="1"/>
    <col min="12" max="12" width="12.140625" customWidth="1"/>
    <col min="13" max="13" width="11.28515625" customWidth="1"/>
    <col min="14" max="14" width="11.42578125" customWidth="1"/>
    <col min="15" max="15" width="12.7109375" customWidth="1"/>
  </cols>
  <sheetData>
    <row r="1" spans="1:15" ht="15.75" thickBot="1" x14ac:dyDescent="0.3"/>
    <row r="2" spans="1:15" ht="29.25" thickBot="1" x14ac:dyDescent="0.3">
      <c r="B2" s="1" t="s">
        <v>0</v>
      </c>
      <c r="C2" s="2" t="s">
        <v>1</v>
      </c>
      <c r="D2" s="3" t="s">
        <v>2</v>
      </c>
    </row>
    <row r="3" spans="1:15" ht="15.75" thickBot="1" x14ac:dyDescent="0.3">
      <c r="B3" s="4">
        <v>0</v>
      </c>
      <c r="C3" s="9">
        <v>-120000</v>
      </c>
      <c r="D3" s="10">
        <v>-120000</v>
      </c>
      <c r="J3" s="18">
        <f>B17</f>
        <v>0.06</v>
      </c>
      <c r="K3" s="21">
        <f>C33</f>
        <v>112313.52880658436</v>
      </c>
      <c r="L3" s="21">
        <f>K3</f>
        <v>112313.52880658436</v>
      </c>
      <c r="N3" s="34" t="s">
        <v>7</v>
      </c>
      <c r="O3" s="34"/>
    </row>
    <row r="4" spans="1:15" ht="15.75" thickBot="1" x14ac:dyDescent="0.3">
      <c r="B4" s="5">
        <v>1</v>
      </c>
      <c r="C4" s="11">
        <v>70000</v>
      </c>
      <c r="D4" s="12">
        <v>10000</v>
      </c>
      <c r="F4" s="7"/>
      <c r="J4" s="33" t="s">
        <v>5</v>
      </c>
      <c r="K4" s="22"/>
      <c r="L4" s="21">
        <f>I12</f>
        <v>120000</v>
      </c>
      <c r="N4" s="34">
        <f>J5-J3</f>
        <v>0.14000000000000001</v>
      </c>
      <c r="O4" s="34"/>
    </row>
    <row r="5" spans="1:15" ht="15.75" thickBot="1" x14ac:dyDescent="0.3">
      <c r="B5" s="4">
        <v>2</v>
      </c>
      <c r="C5" s="9">
        <v>40000</v>
      </c>
      <c r="D5" s="10">
        <v>20000</v>
      </c>
      <c r="J5" s="18">
        <f>B29</f>
        <v>0.2</v>
      </c>
      <c r="K5" s="21">
        <f>C21</f>
        <v>142219.690301636</v>
      </c>
      <c r="L5" s="22"/>
      <c r="N5" s="34" t="s">
        <v>8</v>
      </c>
      <c r="O5" s="34"/>
    </row>
    <row r="6" spans="1:15" ht="15.75" thickBot="1" x14ac:dyDescent="0.3">
      <c r="B6" s="5">
        <v>3</v>
      </c>
      <c r="C6" s="11">
        <v>30000</v>
      </c>
      <c r="D6" s="12">
        <v>30000</v>
      </c>
      <c r="J6" s="22"/>
      <c r="K6" s="21">
        <f>K3-K5</f>
        <v>-29906.161495051638</v>
      </c>
      <c r="L6" s="21">
        <f>L3-L4</f>
        <v>-7686.4711934156367</v>
      </c>
      <c r="N6" s="34">
        <f>IF(J5&lt;J3,J5,J3)</f>
        <v>0.06</v>
      </c>
      <c r="O6" s="34"/>
    </row>
    <row r="7" spans="1:15" ht="15.75" thickBot="1" x14ac:dyDescent="0.3">
      <c r="B7" s="4">
        <v>4</v>
      </c>
      <c r="C7" s="9">
        <v>10000</v>
      </c>
      <c r="D7" s="10">
        <v>50000</v>
      </c>
    </row>
    <row r="8" spans="1:15" ht="15.75" thickBot="1" x14ac:dyDescent="0.3">
      <c r="B8" s="6">
        <v>5</v>
      </c>
      <c r="C8" s="13">
        <v>10000</v>
      </c>
      <c r="D8" s="14">
        <v>80000</v>
      </c>
      <c r="J8" t="s">
        <v>6</v>
      </c>
      <c r="K8" s="31">
        <f>(L6/K6)*N4+N6</f>
        <v>9.5982751155016838E-2</v>
      </c>
      <c r="L8" s="30"/>
    </row>
    <row r="9" spans="1:15" x14ac:dyDescent="0.25">
      <c r="C9" s="8"/>
      <c r="D9" s="8"/>
      <c r="K9" s="25"/>
      <c r="L9" s="25"/>
    </row>
    <row r="10" spans="1:15" x14ac:dyDescent="0.25">
      <c r="K10" s="32">
        <f>K8/100</f>
        <v>9.5982751155016834E-4</v>
      </c>
    </row>
    <row r="11" spans="1:15" x14ac:dyDescent="0.25">
      <c r="A11" t="s">
        <v>4</v>
      </c>
      <c r="B11" s="18">
        <v>0</v>
      </c>
    </row>
    <row r="12" spans="1:15" x14ac:dyDescent="0.25">
      <c r="B12" s="24" t="s">
        <v>3</v>
      </c>
      <c r="C12" s="16">
        <f>C4</f>
        <v>70000</v>
      </c>
      <c r="D12" s="16">
        <f>C5</f>
        <v>40000</v>
      </c>
      <c r="E12" s="16">
        <f>C6</f>
        <v>30000</v>
      </c>
      <c r="F12" s="16">
        <f>C7</f>
        <v>10000</v>
      </c>
      <c r="G12" s="16">
        <f>C8</f>
        <v>10000</v>
      </c>
      <c r="I12" s="23">
        <v>120000</v>
      </c>
      <c r="K12" s="8">
        <f>C4</f>
        <v>70000</v>
      </c>
      <c r="L12" s="8">
        <f>C5</f>
        <v>40000</v>
      </c>
      <c r="M12" s="8">
        <f>C6</f>
        <v>30000</v>
      </c>
      <c r="N12" s="8">
        <f>C7</f>
        <v>10000</v>
      </c>
      <c r="O12" s="8">
        <f>C8</f>
        <v>10000</v>
      </c>
    </row>
    <row r="13" spans="1:15" x14ac:dyDescent="0.25">
      <c r="B13" s="24"/>
      <c r="C13" s="17">
        <f>((1+B11))^1</f>
        <v>1</v>
      </c>
      <c r="D13" s="17">
        <f>((1+B11))^2</f>
        <v>1</v>
      </c>
      <c r="E13" s="17">
        <f>((1+B11))^3</f>
        <v>1</v>
      </c>
      <c r="F13" s="17">
        <f>((1+B11))^4</f>
        <v>1</v>
      </c>
      <c r="G13" s="17">
        <f>((1+B11))^5</f>
        <v>1</v>
      </c>
      <c r="K13" s="29">
        <f>(1+K10)^1</f>
        <v>1.0009598275115501</v>
      </c>
      <c r="L13" s="26">
        <f>(K13)^2</f>
        <v>1.0019205762919521</v>
      </c>
      <c r="M13" s="26">
        <f>K13^3</f>
        <v>1.0028822472254653</v>
      </c>
      <c r="N13" s="26">
        <f>K13^4</f>
        <v>1.0038448411971974</v>
      </c>
      <c r="O13" s="26">
        <f>K13^5</f>
        <v>1.0048083590931061</v>
      </c>
    </row>
    <row r="14" spans="1:15" ht="15.75" thickBot="1" x14ac:dyDescent="0.3"/>
    <row r="15" spans="1:15" ht="16.5" thickTop="1" thickBot="1" x14ac:dyDescent="0.3">
      <c r="C15" s="19">
        <f>((C12/C13)+(D12/D13)+(E12/E13)+(F12/F13)+(G12/G13))-I12</f>
        <v>40000</v>
      </c>
      <c r="K15" s="27">
        <f>(K12/K13)+(L12/L13)+(M12/M13)+(N12/N13)+(O12/O13)</f>
        <v>159683.82715437675</v>
      </c>
    </row>
    <row r="16" spans="1:15" ht="15.75" thickTop="1" x14ac:dyDescent="0.25">
      <c r="C16" s="8"/>
    </row>
    <row r="17" spans="2:9" x14ac:dyDescent="0.25">
      <c r="B17" s="35">
        <v>0.06</v>
      </c>
    </row>
    <row r="18" spans="2:9" x14ac:dyDescent="0.25">
      <c r="B18" s="35"/>
      <c r="C18" s="21">
        <f>C4</f>
        <v>70000</v>
      </c>
      <c r="D18" s="21">
        <f>C5</f>
        <v>40000</v>
      </c>
      <c r="E18" s="21">
        <f>C6</f>
        <v>30000</v>
      </c>
      <c r="F18" s="21">
        <f>C7</f>
        <v>10000</v>
      </c>
      <c r="G18" s="21">
        <f>C8</f>
        <v>10000</v>
      </c>
      <c r="I18" s="8"/>
    </row>
    <row r="19" spans="2:9" x14ac:dyDescent="0.25">
      <c r="B19" s="35"/>
      <c r="C19" s="22">
        <f>((1+B17)^1)</f>
        <v>1.06</v>
      </c>
      <c r="D19" s="22">
        <f>((1+B17)^2)</f>
        <v>1.1236000000000002</v>
      </c>
      <c r="E19" s="22">
        <f>((1+B17)^3)</f>
        <v>1.1910160000000003</v>
      </c>
      <c r="F19" s="22">
        <f>((1+B17)^4)</f>
        <v>1.2624769600000003</v>
      </c>
      <c r="G19" s="22">
        <f>((1+B17)^5)</f>
        <v>1.3382255776000005</v>
      </c>
    </row>
    <row r="20" spans="2:9" ht="15.75" thickBot="1" x14ac:dyDescent="0.3"/>
    <row r="21" spans="2:9" ht="16.5" thickTop="1" thickBot="1" x14ac:dyDescent="0.3">
      <c r="C21" s="20">
        <f>((C18/C19)+(D18/D19)+(E18/E19)+(F18/F19)+(G18/G19))</f>
        <v>142219.690301636</v>
      </c>
    </row>
    <row r="22" spans="2:9" ht="15.75" thickTop="1" x14ac:dyDescent="0.25"/>
    <row r="23" spans="2:9" x14ac:dyDescent="0.25">
      <c r="B23" s="35">
        <v>0.1</v>
      </c>
    </row>
    <row r="24" spans="2:9" x14ac:dyDescent="0.25">
      <c r="B24" s="36"/>
      <c r="C24" s="21">
        <f>C4</f>
        <v>70000</v>
      </c>
      <c r="D24" s="21">
        <f>C5</f>
        <v>40000</v>
      </c>
      <c r="E24" s="21">
        <f>C6</f>
        <v>30000</v>
      </c>
      <c r="F24" s="21">
        <f>C7</f>
        <v>10000</v>
      </c>
      <c r="G24" s="21">
        <f>C8</f>
        <v>10000</v>
      </c>
    </row>
    <row r="25" spans="2:9" x14ac:dyDescent="0.25">
      <c r="B25" s="36"/>
      <c r="C25" s="22">
        <f>((1+B23)^1)</f>
        <v>1.1000000000000001</v>
      </c>
      <c r="D25" s="22">
        <f>(1+B23)^2</f>
        <v>1.2100000000000002</v>
      </c>
      <c r="E25" s="22">
        <f>(1+B23)^3</f>
        <v>1.3310000000000004</v>
      </c>
      <c r="F25" s="22">
        <f>(1+B23)^4</f>
        <v>1.4641000000000004</v>
      </c>
      <c r="G25" s="22">
        <f>(1+B23)^5</f>
        <v>1.6105100000000006</v>
      </c>
    </row>
    <row r="26" spans="2:9" ht="15.75" thickBot="1" x14ac:dyDescent="0.3"/>
    <row r="27" spans="2:9" ht="16.5" thickTop="1" thickBot="1" x14ac:dyDescent="0.3">
      <c r="C27" s="20">
        <f>C24/C25+D24/D25+E24/E25+F24/F25+G24/G25</f>
        <v>132273.00668732263</v>
      </c>
    </row>
    <row r="28" spans="2:9" ht="15.75" thickTop="1" x14ac:dyDescent="0.25"/>
    <row r="29" spans="2:9" x14ac:dyDescent="0.25">
      <c r="B29" s="35">
        <v>0.2</v>
      </c>
    </row>
    <row r="30" spans="2:9" x14ac:dyDescent="0.25">
      <c r="B30" s="35"/>
      <c r="C30" s="21">
        <f>C4</f>
        <v>70000</v>
      </c>
      <c r="D30" s="21">
        <f>C5</f>
        <v>40000</v>
      </c>
      <c r="E30" s="21">
        <f>C6</f>
        <v>30000</v>
      </c>
      <c r="F30" s="21">
        <f>C7</f>
        <v>10000</v>
      </c>
      <c r="G30" s="21">
        <f>C8</f>
        <v>10000</v>
      </c>
    </row>
    <row r="31" spans="2:9" x14ac:dyDescent="0.25">
      <c r="B31" s="35"/>
      <c r="C31" s="22">
        <f>((1+B29)^1)</f>
        <v>1.2</v>
      </c>
      <c r="D31" s="22">
        <f>((1+B29)^2)</f>
        <v>1.44</v>
      </c>
      <c r="E31" s="22">
        <f>((1+B29)^3)</f>
        <v>1.728</v>
      </c>
      <c r="F31" s="22">
        <f>((1+B29)^4)</f>
        <v>2.0735999999999999</v>
      </c>
      <c r="G31" s="22">
        <f>((1+B29)^5)</f>
        <v>2.4883199999999999</v>
      </c>
    </row>
    <row r="32" spans="2:9" ht="15.75" thickBot="1" x14ac:dyDescent="0.3">
      <c r="B32" s="15"/>
    </row>
    <row r="33" spans="3:3" ht="16.5" thickTop="1" thickBot="1" x14ac:dyDescent="0.3">
      <c r="C33" s="20">
        <f>(C30/C31)+D30/D31+E30/E31+F30/F31+G30/G31</f>
        <v>112313.52880658436</v>
      </c>
    </row>
    <row r="34" spans="3:3" ht="15.75" thickTop="1" x14ac:dyDescent="0.25"/>
  </sheetData>
  <mergeCells count="7">
    <mergeCell ref="B17:B19"/>
    <mergeCell ref="B23:B25"/>
    <mergeCell ref="B29:B31"/>
    <mergeCell ref="N3:O3"/>
    <mergeCell ref="N4:O4"/>
    <mergeCell ref="N5:O5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AC 14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 Rojas Alvarado</dc:creator>
  <cp:lastModifiedBy>Toño Rojas Alvarado</cp:lastModifiedBy>
  <dcterms:created xsi:type="dcterms:W3CDTF">2018-11-22T14:57:01Z</dcterms:created>
  <dcterms:modified xsi:type="dcterms:W3CDTF">2018-11-26T15:53:24Z</dcterms:modified>
</cp:coreProperties>
</file>