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\Documentos\ESCOM\8semestre\Metodos\Ejercicios\7.PlantearPPL\"/>
    </mc:Choice>
  </mc:AlternateContent>
  <xr:revisionPtr revIDLastSave="0" documentId="13_ncr:1_{11A26984-8AD2-4E2B-9A5D-6A2E7670F860}" xr6:coauthVersionLast="46" xr6:coauthVersionMax="46" xr10:uidLastSave="{00000000-0000-0000-0000-000000000000}"/>
  <bookViews>
    <workbookView xWindow="-120" yWindow="-120" windowWidth="29040" windowHeight="16440" xr2:uid="{105FD7C0-0925-476B-9DAD-57F710CF1CED}"/>
  </bookViews>
  <sheets>
    <sheet name="Ejercicio4" sheetId="1" r:id="rId1"/>
    <sheet name="Ejercicio5" sheetId="2" r:id="rId2"/>
  </sheets>
  <definedNames>
    <definedName name="_xlnm.Print_Area" localSheetId="0">Ejercicio4!$A$5:$M$55</definedName>
    <definedName name="_xlnm.Print_Area" localSheetId="1">Ejercicio5!$A$1:$AH$101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2" l="1"/>
  <c r="J91" i="2"/>
  <c r="J90" i="2"/>
  <c r="J89" i="2"/>
  <c r="F94" i="2"/>
  <c r="F95" i="2"/>
  <c r="F92" i="2"/>
  <c r="F90" i="2"/>
  <c r="F89" i="2"/>
  <c r="G87" i="2"/>
  <c r="H87" i="2"/>
  <c r="I87" i="2"/>
  <c r="J87" i="2"/>
  <c r="K87" i="2"/>
  <c r="F87" i="2"/>
  <c r="G86" i="2"/>
  <c r="H86" i="2"/>
  <c r="I86" i="2"/>
  <c r="J86" i="2"/>
  <c r="K86" i="2"/>
  <c r="L86" i="2"/>
  <c r="F86" i="2"/>
  <c r="G85" i="2"/>
  <c r="H85" i="2"/>
  <c r="I85" i="2"/>
  <c r="J85" i="2"/>
  <c r="K85" i="2"/>
  <c r="L85" i="2"/>
  <c r="F85" i="2"/>
  <c r="G84" i="2"/>
  <c r="H84" i="2"/>
  <c r="I84" i="2"/>
  <c r="J84" i="2"/>
  <c r="K84" i="2"/>
  <c r="L84" i="2"/>
  <c r="F84" i="2"/>
  <c r="G83" i="2"/>
  <c r="H83" i="2"/>
  <c r="I83" i="2"/>
  <c r="J83" i="2"/>
  <c r="K83" i="2"/>
  <c r="L83" i="2"/>
  <c r="F83" i="2"/>
  <c r="G82" i="2"/>
  <c r="H82" i="2"/>
  <c r="I82" i="2"/>
  <c r="J82" i="2"/>
  <c r="K82" i="2"/>
  <c r="L82" i="2"/>
  <c r="F82" i="2"/>
  <c r="G80" i="2"/>
  <c r="H80" i="2"/>
  <c r="I80" i="2"/>
  <c r="J80" i="2"/>
  <c r="K80" i="2"/>
  <c r="L80" i="2"/>
  <c r="F80" i="2"/>
  <c r="G79" i="2"/>
  <c r="H79" i="2"/>
  <c r="I79" i="2"/>
  <c r="J79" i="2"/>
  <c r="K79" i="2"/>
  <c r="F79" i="2"/>
  <c r="G78" i="2"/>
  <c r="H78" i="2"/>
  <c r="I78" i="2"/>
  <c r="J78" i="2"/>
  <c r="K78" i="2"/>
  <c r="L78" i="2"/>
  <c r="F78" i="2"/>
  <c r="G74" i="2"/>
  <c r="H74" i="2"/>
  <c r="I74" i="2"/>
  <c r="J74" i="2"/>
  <c r="K74" i="2"/>
  <c r="L74" i="2"/>
  <c r="F74" i="2"/>
  <c r="G77" i="2"/>
  <c r="H77" i="2"/>
  <c r="I77" i="2"/>
  <c r="J77" i="2"/>
  <c r="K77" i="2"/>
  <c r="L77" i="2"/>
  <c r="F77" i="2"/>
  <c r="G75" i="2"/>
  <c r="H75" i="2"/>
  <c r="I75" i="2"/>
  <c r="J75" i="2"/>
  <c r="K75" i="2"/>
  <c r="L75" i="2"/>
  <c r="F75" i="2"/>
  <c r="G76" i="2"/>
  <c r="H76" i="2"/>
  <c r="I76" i="2"/>
  <c r="J76" i="2"/>
  <c r="K76" i="2"/>
  <c r="L76" i="2"/>
  <c r="F76" i="2"/>
  <c r="L72" i="2"/>
  <c r="G71" i="2"/>
  <c r="G72" i="2" s="1"/>
  <c r="H71" i="2"/>
  <c r="H72" i="2" s="1"/>
  <c r="I71" i="2"/>
  <c r="I72" i="2" s="1"/>
  <c r="J71" i="2"/>
  <c r="J72" i="2" s="1"/>
  <c r="K71" i="2"/>
  <c r="K72" i="2" s="1"/>
  <c r="F71" i="2"/>
  <c r="F72" i="2" s="1"/>
  <c r="G38" i="2"/>
  <c r="G40" i="2" s="1"/>
  <c r="G46" i="2" s="1"/>
  <c r="H38" i="2"/>
  <c r="H44" i="2" s="1"/>
  <c r="I38" i="2"/>
  <c r="I37" i="2" s="1"/>
  <c r="J38" i="2"/>
  <c r="J37" i="2" s="1"/>
  <c r="K38" i="2"/>
  <c r="K39" i="2" s="1"/>
  <c r="L38" i="2"/>
  <c r="L44" i="2" s="1"/>
  <c r="F49" i="2" s="1"/>
  <c r="F38" i="2"/>
  <c r="F37" i="2" s="1"/>
  <c r="M32" i="2"/>
  <c r="M33" i="2"/>
  <c r="M34" i="2"/>
  <c r="M31" i="2"/>
  <c r="H40" i="1"/>
  <c r="H39" i="1"/>
  <c r="E43" i="1"/>
  <c r="E40" i="1"/>
  <c r="E39" i="1"/>
  <c r="G37" i="1"/>
  <c r="H37" i="1"/>
  <c r="I37" i="1"/>
  <c r="E37" i="1"/>
  <c r="G35" i="1"/>
  <c r="H35" i="1"/>
  <c r="I35" i="1"/>
  <c r="E35" i="1"/>
  <c r="G36" i="1"/>
  <c r="H36" i="1"/>
  <c r="I36" i="1"/>
  <c r="E36" i="1"/>
  <c r="J29" i="1"/>
  <c r="G33" i="1"/>
  <c r="H33" i="1"/>
  <c r="I33" i="1"/>
  <c r="E33" i="1"/>
  <c r="G32" i="1"/>
  <c r="H32" i="1"/>
  <c r="I32" i="1"/>
  <c r="E32" i="1"/>
  <c r="F31" i="1"/>
  <c r="F33" i="1" s="1"/>
  <c r="J33" i="1" s="1"/>
  <c r="G31" i="1"/>
  <c r="H31" i="1"/>
  <c r="I31" i="1"/>
  <c r="E31" i="1"/>
  <c r="J28" i="1"/>
  <c r="J27" i="1"/>
  <c r="J39" i="2" l="1"/>
  <c r="J45" i="2" s="1"/>
  <c r="F40" i="2"/>
  <c r="F46" i="2" s="1"/>
  <c r="F43" i="2" s="1"/>
  <c r="J40" i="2"/>
  <c r="J46" i="2" s="1"/>
  <c r="I41" i="2"/>
  <c r="F44" i="2"/>
  <c r="L37" i="2"/>
  <c r="K44" i="2"/>
  <c r="F39" i="2"/>
  <c r="L40" i="2"/>
  <c r="L46" i="2" s="1"/>
  <c r="F50" i="2" s="1"/>
  <c r="J52" i="2" s="1"/>
  <c r="K37" i="2"/>
  <c r="K40" i="2"/>
  <c r="K46" i="2" s="1"/>
  <c r="K45" i="2" s="1"/>
  <c r="J44" i="2"/>
  <c r="L41" i="2"/>
  <c r="G37" i="2"/>
  <c r="G43" i="2" s="1"/>
  <c r="L39" i="2"/>
  <c r="K41" i="2"/>
  <c r="J41" i="2"/>
  <c r="J47" i="2" s="1"/>
  <c r="F45" i="2"/>
  <c r="J50" i="2"/>
  <c r="J43" i="2"/>
  <c r="M38" i="2"/>
  <c r="H37" i="2"/>
  <c r="G39" i="2"/>
  <c r="F41" i="2"/>
  <c r="F47" i="2" s="1"/>
  <c r="G44" i="2"/>
  <c r="I40" i="2"/>
  <c r="I46" i="2" s="1"/>
  <c r="H41" i="2"/>
  <c r="I39" i="2"/>
  <c r="H40" i="2"/>
  <c r="H46" i="2" s="1"/>
  <c r="G41" i="2"/>
  <c r="G47" i="2" s="1"/>
  <c r="I44" i="2"/>
  <c r="H39" i="2"/>
  <c r="F32" i="1"/>
  <c r="J31" i="1"/>
  <c r="K47" i="2" l="1"/>
  <c r="K43" i="2"/>
  <c r="L45" i="2"/>
  <c r="F53" i="2" s="1"/>
  <c r="J51" i="2" s="1"/>
  <c r="M40" i="2"/>
  <c r="L43" i="2"/>
  <c r="F51" i="2" s="1"/>
  <c r="J49" i="2" s="1"/>
  <c r="L47" i="2"/>
  <c r="F55" i="2" s="1"/>
  <c r="M37" i="2"/>
  <c r="M39" i="2"/>
  <c r="H45" i="2"/>
  <c r="H43" i="2"/>
  <c r="H47" i="2"/>
  <c r="G45" i="2"/>
  <c r="I45" i="2"/>
  <c r="I43" i="2"/>
  <c r="I47" i="2"/>
  <c r="J32" i="1"/>
  <c r="F36" i="1"/>
  <c r="F35" i="1" l="1"/>
  <c r="F37" i="1"/>
</calcChain>
</file>

<file path=xl/sharedStrings.xml><?xml version="1.0" encoding="utf-8"?>
<sst xmlns="http://schemas.openxmlformats.org/spreadsheetml/2006/main" count="140" uniqueCount="62">
  <si>
    <t>Analítico</t>
  </si>
  <si>
    <t>Método Simplex V1</t>
  </si>
  <si>
    <t>s.a</t>
  </si>
  <si>
    <t>3P+2M+h1=120</t>
  </si>
  <si>
    <t>P+2M+h2=80</t>
  </si>
  <si>
    <t>P</t>
  </si>
  <si>
    <t>M</t>
  </si>
  <si>
    <t>h1</t>
  </si>
  <si>
    <t>h2</t>
  </si>
  <si>
    <t>Zj</t>
  </si>
  <si>
    <t>Z = 2000P + 1500M+0h1+0h2</t>
  </si>
  <si>
    <t>Cocientes</t>
  </si>
  <si>
    <t>1/3*h1</t>
  </si>
  <si>
    <t>3/4*P</t>
  </si>
  <si>
    <t>-1*P+h2</t>
  </si>
  <si>
    <t>2000*P*Zj</t>
  </si>
  <si>
    <t>-2/3*M+P</t>
  </si>
  <si>
    <t>496/3*M+Zj</t>
  </si>
  <si>
    <t>P=</t>
  </si>
  <si>
    <t>M=</t>
  </si>
  <si>
    <t>h1=</t>
  </si>
  <si>
    <t>h2=</t>
  </si>
  <si>
    <t>Zj=</t>
  </si>
  <si>
    <t>Maximizar</t>
  </si>
  <si>
    <t>a)</t>
  </si>
  <si>
    <t>Simplex V1</t>
  </si>
  <si>
    <t>A+B+h4=200</t>
  </si>
  <si>
    <t>-A-B+h3=60</t>
  </si>
  <si>
    <t>A+h2=120</t>
  </si>
  <si>
    <t>Z=30000A+20000B+0h1+0h2+0h3+0h4</t>
  </si>
  <si>
    <t>A</t>
  </si>
  <si>
    <t>B</t>
  </si>
  <si>
    <t>h3</t>
  </si>
  <si>
    <t>h4</t>
  </si>
  <si>
    <t>1*A+h1</t>
  </si>
  <si>
    <t>1*A+h3</t>
  </si>
  <si>
    <t>-1*A+h4</t>
  </si>
  <si>
    <t>30000*A+Zj</t>
  </si>
  <si>
    <t>1*B+h3</t>
  </si>
  <si>
    <t>-1*B+h1</t>
  </si>
  <si>
    <t>20000*B+Zj</t>
  </si>
  <si>
    <t>A=</t>
  </si>
  <si>
    <t>B=</t>
  </si>
  <si>
    <t>h3=</t>
  </si>
  <si>
    <t>h4=</t>
  </si>
  <si>
    <t>b)</t>
  </si>
  <si>
    <t>-A+B+h1=0</t>
  </si>
  <si>
    <t>SimplexV3</t>
  </si>
  <si>
    <t>Minimizar</t>
  </si>
  <si>
    <t>A&gt;B</t>
  </si>
  <si>
    <t>A&lt;=120</t>
  </si>
  <si>
    <t>A+B&lt;200</t>
  </si>
  <si>
    <t>A+B&gt;60</t>
  </si>
  <si>
    <t>-A-B+h3=-60</t>
  </si>
  <si>
    <t>Cj</t>
  </si>
  <si>
    <t>Z=900A+700B+0h1+0h2+0h3+0h4</t>
  </si>
  <si>
    <t>Cj-Zj</t>
  </si>
  <si>
    <t>-1*h3</t>
  </si>
  <si>
    <t>-1*B+h4</t>
  </si>
  <si>
    <t>-1/2*h1</t>
  </si>
  <si>
    <t>-1*A+h2</t>
  </si>
  <si>
    <t>-1*A+B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</si>
</sst>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6</xdr:row>
      <xdr:rowOff>58615</xdr:rowOff>
    </xdr:from>
    <xdr:to>
      <xdr:col>10</xdr:col>
      <xdr:colOff>9783</xdr:colOff>
      <xdr:row>18</xdr:row>
      <xdr:rowOff>168519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B4040B6-613A-4943-98D4-68C55ED67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201615"/>
          <a:ext cx="10122158" cy="2395904"/>
        </a:xfrm>
        <a:prstGeom prst="rect">
          <a:avLst/>
        </a:prstGeom>
      </xdr:spPr>
    </xdr:pic>
    <xdr:clientData/>
  </xdr:twoCellAnchor>
  <xdr:twoCellAnchor editAs="oneCell">
    <xdr:from>
      <xdr:col>1</xdr:col>
      <xdr:colOff>14653</xdr:colOff>
      <xdr:row>44</xdr:row>
      <xdr:rowOff>19538</xdr:rowOff>
    </xdr:from>
    <xdr:to>
      <xdr:col>9</xdr:col>
      <xdr:colOff>583633</xdr:colOff>
      <xdr:row>54</xdr:row>
      <xdr:rowOff>10278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618E9B6-065B-485B-BDF3-A5BFA5796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0403" y="8496788"/>
          <a:ext cx="8188980" cy="1895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700233</xdr:colOff>
      <xdr:row>4</xdr:row>
      <xdr:rowOff>163079</xdr:rowOff>
    </xdr:from>
    <xdr:to>
      <xdr:col>22</xdr:col>
      <xdr:colOff>435842</xdr:colOff>
      <xdr:row>21</xdr:row>
      <xdr:rowOff>173057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9081E5-E440-43D7-B35F-F123A829E6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7689"/>
        <a:stretch/>
      </xdr:blipFill>
      <xdr:spPr>
        <a:xfrm>
          <a:off x="7050233" y="971261"/>
          <a:ext cx="10992427" cy="3444751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31</xdr:row>
      <xdr:rowOff>133350</xdr:rowOff>
    </xdr:from>
    <xdr:to>
      <xdr:col>31</xdr:col>
      <xdr:colOff>659219</xdr:colOff>
      <xdr:row>53</xdr:row>
      <xdr:rowOff>76784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06D92AD-6D0B-4458-943C-1BD1A1F88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8525" y="6048375"/>
          <a:ext cx="14289494" cy="418205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64</xdr:row>
      <xdr:rowOff>76200</xdr:rowOff>
    </xdr:from>
    <xdr:to>
      <xdr:col>31</xdr:col>
      <xdr:colOff>535381</xdr:colOff>
      <xdr:row>87</xdr:row>
      <xdr:rowOff>76837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4577EE3-0EAE-46E5-9379-CDCBFE14C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29950" y="12363450"/>
          <a:ext cx="14194231" cy="4563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0CCD-C873-4FC6-A89E-77A4CB8DD8E2}">
  <sheetPr>
    <pageSetUpPr fitToPage="1"/>
  </sheetPr>
  <dimension ref="A21:J43"/>
  <sheetViews>
    <sheetView tabSelected="1" view="pageBreakPreview" zoomScale="77" zoomScaleNormal="130" zoomScaleSheetLayoutView="77" workbookViewId="0">
      <selection activeCell="L35" sqref="L35"/>
    </sheetView>
  </sheetViews>
  <sheetFormatPr baseColWidth="10" defaultRowHeight="15" x14ac:dyDescent="0.25"/>
  <cols>
    <col min="1" max="1" width="23.28515625" style="7" customWidth="1"/>
    <col min="2" max="4" width="11.42578125" style="7"/>
    <col min="5" max="5" width="16.85546875" style="7" customWidth="1"/>
    <col min="6" max="6" width="18" style="7" customWidth="1"/>
    <col min="7" max="8" width="14.140625" style="7" bestFit="1" customWidth="1"/>
    <col min="9" max="9" width="16.85546875" style="7" bestFit="1" customWidth="1"/>
    <col min="10" max="10" width="15" style="9" bestFit="1" customWidth="1"/>
    <col min="11" max="16384" width="11.42578125" style="7"/>
  </cols>
  <sheetData>
    <row r="21" spans="1:10" ht="15.75" x14ac:dyDescent="0.25">
      <c r="B21" s="8" t="s">
        <v>0</v>
      </c>
      <c r="C21" s="8"/>
      <c r="D21" s="8" t="s">
        <v>1</v>
      </c>
      <c r="F21" s="8" t="s">
        <v>23</v>
      </c>
    </row>
    <row r="23" spans="1:10" x14ac:dyDescent="0.25">
      <c r="A23" s="7" t="s">
        <v>10</v>
      </c>
    </row>
    <row r="24" spans="1:10" x14ac:dyDescent="0.25">
      <c r="A24" s="7" t="s">
        <v>2</v>
      </c>
    </row>
    <row r="25" spans="1:10" x14ac:dyDescent="0.25">
      <c r="B25" s="7" t="s">
        <v>3</v>
      </c>
    </row>
    <row r="26" spans="1:10" x14ac:dyDescent="0.25">
      <c r="B26" s="7" t="s">
        <v>4</v>
      </c>
      <c r="D26" s="10"/>
      <c r="E26" s="10" t="s">
        <v>5</v>
      </c>
      <c r="F26" s="10" t="s">
        <v>6</v>
      </c>
      <c r="G26" s="10" t="s">
        <v>7</v>
      </c>
      <c r="H26" s="10" t="s">
        <v>8</v>
      </c>
      <c r="J26" s="7" t="s">
        <v>11</v>
      </c>
    </row>
    <row r="27" spans="1:10" x14ac:dyDescent="0.25">
      <c r="D27" s="10" t="s">
        <v>7</v>
      </c>
      <c r="E27" s="11">
        <v>3</v>
      </c>
      <c r="F27" s="11">
        <v>2</v>
      </c>
      <c r="G27" s="11">
        <v>1</v>
      </c>
      <c r="H27" s="11">
        <v>0</v>
      </c>
      <c r="I27" s="11">
        <v>120</v>
      </c>
      <c r="J27" s="9">
        <f>I27/E27</f>
        <v>40</v>
      </c>
    </row>
    <row r="28" spans="1:10" x14ac:dyDescent="0.25">
      <c r="D28" s="10" t="s">
        <v>8</v>
      </c>
      <c r="E28" s="11">
        <v>1</v>
      </c>
      <c r="F28" s="7">
        <v>2</v>
      </c>
      <c r="G28" s="7">
        <v>0</v>
      </c>
      <c r="H28" s="7">
        <v>1</v>
      </c>
      <c r="I28" s="7">
        <v>80</v>
      </c>
      <c r="J28" s="9">
        <f t="shared" ref="J28:J29" si="0">I28/E28</f>
        <v>80</v>
      </c>
    </row>
    <row r="29" spans="1:10" x14ac:dyDescent="0.25">
      <c r="D29" s="10" t="s">
        <v>9</v>
      </c>
      <c r="E29" s="11">
        <v>-2000</v>
      </c>
      <c r="F29" s="7">
        <v>-1500</v>
      </c>
      <c r="G29" s="7">
        <v>0</v>
      </c>
      <c r="H29" s="7">
        <v>0</v>
      </c>
      <c r="I29" s="7">
        <v>0</v>
      </c>
      <c r="J29" s="9">
        <f t="shared" si="0"/>
        <v>0</v>
      </c>
    </row>
    <row r="31" spans="1:10" x14ac:dyDescent="0.25">
      <c r="B31" s="12" t="s">
        <v>12</v>
      </c>
      <c r="D31" s="10" t="s">
        <v>5</v>
      </c>
      <c r="E31" s="7">
        <f>1/3*E27</f>
        <v>1</v>
      </c>
      <c r="F31" s="11">
        <f t="shared" ref="F31:I31" si="1">1/3*F27</f>
        <v>0.66666666666666663</v>
      </c>
      <c r="G31" s="7">
        <f t="shared" si="1"/>
        <v>0.33333333333333331</v>
      </c>
      <c r="H31" s="7">
        <f t="shared" si="1"/>
        <v>0</v>
      </c>
      <c r="I31" s="7">
        <f t="shared" si="1"/>
        <v>40</v>
      </c>
      <c r="J31" s="9">
        <f>I31/F31</f>
        <v>60</v>
      </c>
    </row>
    <row r="32" spans="1:10" x14ac:dyDescent="0.25">
      <c r="B32" s="12" t="s">
        <v>14</v>
      </c>
      <c r="D32" s="10" t="s">
        <v>8</v>
      </c>
      <c r="E32" s="11">
        <f>-1*E31+E28</f>
        <v>0</v>
      </c>
      <c r="F32" s="11">
        <f t="shared" ref="F32:I32" si="2">-1*F31+F28</f>
        <v>1.3333333333333335</v>
      </c>
      <c r="G32" s="11">
        <f t="shared" si="2"/>
        <v>-0.33333333333333331</v>
      </c>
      <c r="H32" s="11">
        <f t="shared" si="2"/>
        <v>1</v>
      </c>
      <c r="I32" s="11">
        <f t="shared" si="2"/>
        <v>40</v>
      </c>
      <c r="J32" s="9">
        <f t="shared" ref="J32:J33" si="3">I32/F32</f>
        <v>29.999999999999996</v>
      </c>
    </row>
    <row r="33" spans="2:10" x14ac:dyDescent="0.25">
      <c r="B33" s="12" t="s">
        <v>15</v>
      </c>
      <c r="D33" s="10" t="s">
        <v>9</v>
      </c>
      <c r="E33" s="7">
        <f>2000*E31+E29</f>
        <v>0</v>
      </c>
      <c r="F33" s="11">
        <f t="shared" ref="F33:I33" si="4">2000*F31+F29</f>
        <v>-166.66666666666674</v>
      </c>
      <c r="G33" s="7">
        <f t="shared" si="4"/>
        <v>666.66666666666663</v>
      </c>
      <c r="H33" s="7">
        <f t="shared" si="4"/>
        <v>0</v>
      </c>
      <c r="I33" s="7">
        <f t="shared" si="4"/>
        <v>80000</v>
      </c>
      <c r="J33" s="9">
        <f t="shared" si="3"/>
        <v>-479.99999999999977</v>
      </c>
    </row>
    <row r="35" spans="2:10" x14ac:dyDescent="0.25">
      <c r="B35" s="12" t="s">
        <v>16</v>
      </c>
      <c r="D35" s="10" t="s">
        <v>5</v>
      </c>
      <c r="E35" s="7">
        <f>-2/3*E36+E31</f>
        <v>1</v>
      </c>
      <c r="F35" s="7">
        <f t="shared" ref="F35:I35" si="5">-2/3*F36+F31</f>
        <v>0</v>
      </c>
      <c r="G35" s="7">
        <f t="shared" si="5"/>
        <v>0.5</v>
      </c>
      <c r="H35" s="7">
        <f t="shared" si="5"/>
        <v>-0.5</v>
      </c>
      <c r="I35" s="7">
        <f t="shared" si="5"/>
        <v>20</v>
      </c>
    </row>
    <row r="36" spans="2:10" x14ac:dyDescent="0.25">
      <c r="B36" s="12" t="s">
        <v>13</v>
      </c>
      <c r="D36" s="10" t="s">
        <v>6</v>
      </c>
      <c r="E36" s="7">
        <f>3/4*E32</f>
        <v>0</v>
      </c>
      <c r="F36" s="7">
        <f t="shared" ref="F36:I36" si="6">3/4*F32</f>
        <v>1</v>
      </c>
      <c r="G36" s="7">
        <f t="shared" si="6"/>
        <v>-0.25</v>
      </c>
      <c r="H36" s="7">
        <f t="shared" si="6"/>
        <v>0.75</v>
      </c>
      <c r="I36" s="7">
        <f t="shared" si="6"/>
        <v>30</v>
      </c>
    </row>
    <row r="37" spans="2:10" x14ac:dyDescent="0.25">
      <c r="B37" s="12" t="s">
        <v>17</v>
      </c>
      <c r="D37" s="10" t="s">
        <v>9</v>
      </c>
      <c r="E37" s="7">
        <f>496*E36+E33</f>
        <v>0</v>
      </c>
      <c r="F37" s="7">
        <f t="shared" ref="F37:I37" si="7">496*F36+F33</f>
        <v>329.33333333333326</v>
      </c>
      <c r="G37" s="7">
        <f t="shared" si="7"/>
        <v>542.66666666666663</v>
      </c>
      <c r="H37" s="7">
        <f t="shared" si="7"/>
        <v>372</v>
      </c>
      <c r="I37" s="7">
        <f t="shared" si="7"/>
        <v>94880</v>
      </c>
    </row>
    <row r="39" spans="2:10" ht="15.75" x14ac:dyDescent="0.25">
      <c r="D39" s="13" t="s">
        <v>18</v>
      </c>
      <c r="E39" s="13">
        <f>I35</f>
        <v>20</v>
      </c>
      <c r="F39" s="7" t="s">
        <v>3</v>
      </c>
      <c r="H39" s="7">
        <f>3*E39+2*E40+E41</f>
        <v>120</v>
      </c>
    </row>
    <row r="40" spans="2:10" ht="15.75" x14ac:dyDescent="0.25">
      <c r="D40" s="13" t="s">
        <v>19</v>
      </c>
      <c r="E40" s="13">
        <f>I36</f>
        <v>30</v>
      </c>
      <c r="F40" s="7" t="s">
        <v>4</v>
      </c>
      <c r="H40" s="7">
        <f>E39+2*E40+E42</f>
        <v>80</v>
      </c>
    </row>
    <row r="41" spans="2:10" ht="15.75" x14ac:dyDescent="0.25">
      <c r="D41" s="13" t="s">
        <v>20</v>
      </c>
      <c r="E41" s="13">
        <v>0</v>
      </c>
    </row>
    <row r="42" spans="2:10" ht="15.75" x14ac:dyDescent="0.25">
      <c r="D42" s="13" t="s">
        <v>21</v>
      </c>
      <c r="E42" s="13">
        <v>0</v>
      </c>
    </row>
    <row r="43" spans="2:10" ht="15.75" x14ac:dyDescent="0.25">
      <c r="D43" s="13" t="s">
        <v>22</v>
      </c>
      <c r="E43" s="13">
        <f>I37</f>
        <v>94880</v>
      </c>
    </row>
  </sheetData>
  <pageMargins left="0.7" right="0.7" top="0.75" bottom="0.75" header="0.3" footer="0.3"/>
  <pageSetup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95F8-A8DB-4135-BE51-359380140AAF}">
  <sheetPr>
    <pageSetUpPr fitToPage="1"/>
  </sheetPr>
  <dimension ref="B23:S95"/>
  <sheetViews>
    <sheetView showGridLines="0" view="pageBreakPreview" topLeftCell="A5" zoomScale="62" zoomScaleNormal="100" zoomScaleSheetLayoutView="62" zoomScalePageLayoutView="32" workbookViewId="0">
      <selection activeCell="V15" sqref="V15"/>
    </sheetView>
  </sheetViews>
  <sheetFormatPr baseColWidth="10" defaultRowHeight="15" x14ac:dyDescent="0.25"/>
  <cols>
    <col min="1" max="2" width="11.42578125" style="1"/>
    <col min="3" max="3" width="23.7109375" style="1" customWidth="1"/>
    <col min="4" max="4" width="15.140625" style="1" bestFit="1" customWidth="1"/>
    <col min="5" max="16384" width="11.42578125" style="1"/>
  </cols>
  <sheetData>
    <row r="23" spans="2:13" ht="15.75" x14ac:dyDescent="0.25">
      <c r="B23" s="1" t="s">
        <v>24</v>
      </c>
      <c r="C23" s="2" t="s">
        <v>25</v>
      </c>
      <c r="D23" s="2" t="s">
        <v>23</v>
      </c>
    </row>
    <row r="25" spans="2:13" x14ac:dyDescent="0.25">
      <c r="C25" s="14" t="s">
        <v>29</v>
      </c>
      <c r="D25" s="14"/>
      <c r="E25" s="14"/>
    </row>
    <row r="26" spans="2:13" x14ac:dyDescent="0.25">
      <c r="C26" s="1" t="s">
        <v>2</v>
      </c>
    </row>
    <row r="27" spans="2:13" x14ac:dyDescent="0.25">
      <c r="D27" s="6" t="s">
        <v>46</v>
      </c>
    </row>
    <row r="28" spans="2:13" x14ac:dyDescent="0.25">
      <c r="D28" s="1" t="s">
        <v>28</v>
      </c>
    </row>
    <row r="29" spans="2:13" x14ac:dyDescent="0.25">
      <c r="D29" s="6" t="s">
        <v>27</v>
      </c>
    </row>
    <row r="30" spans="2:13" x14ac:dyDescent="0.25">
      <c r="D30" s="6" t="s">
        <v>26</v>
      </c>
      <c r="E30" s="3"/>
      <c r="F30" s="3" t="s">
        <v>30</v>
      </c>
      <c r="G30" s="3" t="s">
        <v>31</v>
      </c>
      <c r="H30" s="3" t="s">
        <v>7</v>
      </c>
      <c r="I30" s="3" t="s">
        <v>8</v>
      </c>
      <c r="J30" s="3" t="s">
        <v>32</v>
      </c>
      <c r="K30" s="3" t="s">
        <v>33</v>
      </c>
      <c r="M30" s="1" t="s">
        <v>11</v>
      </c>
    </row>
    <row r="31" spans="2:13" x14ac:dyDescent="0.25">
      <c r="E31" s="3" t="s">
        <v>7</v>
      </c>
      <c r="F31" s="4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5">
        <f>L31/F31</f>
        <v>0</v>
      </c>
    </row>
    <row r="32" spans="2:13" x14ac:dyDescent="0.25">
      <c r="E32" s="3" t="s">
        <v>8</v>
      </c>
      <c r="F32" s="4">
        <v>1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120</v>
      </c>
      <c r="M32" s="5">
        <f t="shared" ref="M32:M34" si="0">L32/F32</f>
        <v>120</v>
      </c>
    </row>
    <row r="33" spans="4:19" x14ac:dyDescent="0.25">
      <c r="E33" s="3" t="s">
        <v>32</v>
      </c>
      <c r="F33" s="4">
        <v>-1</v>
      </c>
      <c r="G33" s="1">
        <v>-1</v>
      </c>
      <c r="H33" s="1">
        <v>0</v>
      </c>
      <c r="I33" s="1">
        <v>0</v>
      </c>
      <c r="J33" s="1">
        <v>1</v>
      </c>
      <c r="K33" s="1">
        <v>0</v>
      </c>
      <c r="L33" s="1">
        <v>60</v>
      </c>
      <c r="M33" s="5">
        <f t="shared" si="0"/>
        <v>-60</v>
      </c>
    </row>
    <row r="34" spans="4:19" x14ac:dyDescent="0.25">
      <c r="E34" s="3" t="s">
        <v>33</v>
      </c>
      <c r="F34" s="4">
        <v>1</v>
      </c>
      <c r="G34" s="1">
        <v>1</v>
      </c>
      <c r="H34" s="1">
        <v>0</v>
      </c>
      <c r="I34" s="1">
        <v>0</v>
      </c>
      <c r="J34" s="1">
        <v>0</v>
      </c>
      <c r="K34" s="1">
        <v>1</v>
      </c>
      <c r="L34" s="1">
        <v>200</v>
      </c>
      <c r="M34" s="5">
        <f t="shared" si="0"/>
        <v>200</v>
      </c>
    </row>
    <row r="35" spans="4:19" x14ac:dyDescent="0.25">
      <c r="E35" s="3" t="s">
        <v>9</v>
      </c>
      <c r="F35" s="4">
        <v>-30000</v>
      </c>
      <c r="G35" s="1">
        <v>-20000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5"/>
    </row>
    <row r="36" spans="4:19" x14ac:dyDescent="0.25">
      <c r="M36" s="5"/>
      <c r="S36" s="6"/>
    </row>
    <row r="37" spans="4:19" x14ac:dyDescent="0.25">
      <c r="D37" s="6" t="s">
        <v>34</v>
      </c>
      <c r="E37" s="3" t="s">
        <v>7</v>
      </c>
      <c r="F37" s="1">
        <f>1*F38+F31</f>
        <v>0</v>
      </c>
      <c r="G37" s="4">
        <f t="shared" ref="G37:L37" si="1">1*G38+G31</f>
        <v>1</v>
      </c>
      <c r="H37" s="1">
        <f t="shared" si="1"/>
        <v>1</v>
      </c>
      <c r="I37" s="1">
        <f t="shared" si="1"/>
        <v>1</v>
      </c>
      <c r="J37" s="1">
        <f t="shared" si="1"/>
        <v>0</v>
      </c>
      <c r="K37" s="1">
        <f t="shared" si="1"/>
        <v>0</v>
      </c>
      <c r="L37" s="1">
        <f t="shared" si="1"/>
        <v>120</v>
      </c>
      <c r="M37" s="5">
        <f>L37/G37</f>
        <v>120</v>
      </c>
    </row>
    <row r="38" spans="4:19" x14ac:dyDescent="0.25">
      <c r="E38" s="3" t="s">
        <v>30</v>
      </c>
      <c r="F38" s="1">
        <f>F32</f>
        <v>1</v>
      </c>
      <c r="G38" s="4">
        <f t="shared" ref="G38:L38" si="2">G32</f>
        <v>0</v>
      </c>
      <c r="H38" s="1">
        <f t="shared" si="2"/>
        <v>0</v>
      </c>
      <c r="I38" s="1">
        <f t="shared" si="2"/>
        <v>1</v>
      </c>
      <c r="J38" s="1">
        <f t="shared" si="2"/>
        <v>0</v>
      </c>
      <c r="K38" s="1">
        <f t="shared" si="2"/>
        <v>0</v>
      </c>
      <c r="L38" s="1">
        <f t="shared" si="2"/>
        <v>120</v>
      </c>
      <c r="M38" s="5" t="e">
        <f t="shared" ref="M38:M40" si="3">L38/G38</f>
        <v>#DIV/0!</v>
      </c>
    </row>
    <row r="39" spans="4:19" x14ac:dyDescent="0.25">
      <c r="D39" s="6" t="s">
        <v>35</v>
      </c>
      <c r="E39" s="3" t="s">
        <v>32</v>
      </c>
      <c r="F39" s="1">
        <f>1*F38+F33</f>
        <v>0</v>
      </c>
      <c r="G39" s="4">
        <f t="shared" ref="G39:L39" si="4">1*G38+G33</f>
        <v>-1</v>
      </c>
      <c r="H39" s="1">
        <f t="shared" si="4"/>
        <v>0</v>
      </c>
      <c r="I39" s="1">
        <f t="shared" si="4"/>
        <v>1</v>
      </c>
      <c r="J39" s="1">
        <f t="shared" si="4"/>
        <v>1</v>
      </c>
      <c r="K39" s="1">
        <f t="shared" si="4"/>
        <v>0</v>
      </c>
      <c r="L39" s="1">
        <f t="shared" si="4"/>
        <v>180</v>
      </c>
      <c r="M39" s="5">
        <f t="shared" si="3"/>
        <v>-180</v>
      </c>
    </row>
    <row r="40" spans="4:19" x14ac:dyDescent="0.25">
      <c r="D40" s="6" t="s">
        <v>36</v>
      </c>
      <c r="E40" s="3" t="s">
        <v>33</v>
      </c>
      <c r="F40" s="4">
        <f>-1*F38+F34</f>
        <v>0</v>
      </c>
      <c r="G40" s="4">
        <f t="shared" ref="G40:L40" si="5">-1*G38+G34</f>
        <v>1</v>
      </c>
      <c r="H40" s="4">
        <f t="shared" si="5"/>
        <v>0</v>
      </c>
      <c r="I40" s="4">
        <f t="shared" si="5"/>
        <v>-1</v>
      </c>
      <c r="J40" s="4">
        <f t="shared" si="5"/>
        <v>0</v>
      </c>
      <c r="K40" s="4">
        <f t="shared" si="5"/>
        <v>1</v>
      </c>
      <c r="L40" s="4">
        <f t="shared" si="5"/>
        <v>80</v>
      </c>
      <c r="M40" s="5">
        <f t="shared" si="3"/>
        <v>80</v>
      </c>
    </row>
    <row r="41" spans="4:19" x14ac:dyDescent="0.25">
      <c r="D41" s="6" t="s">
        <v>37</v>
      </c>
      <c r="E41" s="3" t="s">
        <v>9</v>
      </c>
      <c r="F41" s="1">
        <f>30000*F38+F35</f>
        <v>0</v>
      </c>
      <c r="G41" s="4">
        <f t="shared" ref="G41:L41" si="6">30000*G38+G35</f>
        <v>-20000</v>
      </c>
      <c r="H41" s="1">
        <f t="shared" si="6"/>
        <v>0</v>
      </c>
      <c r="I41" s="1">
        <f t="shared" si="6"/>
        <v>30000</v>
      </c>
      <c r="J41" s="1">
        <f t="shared" si="6"/>
        <v>0</v>
      </c>
      <c r="K41" s="1">
        <f t="shared" si="6"/>
        <v>0</v>
      </c>
      <c r="L41" s="1">
        <f t="shared" si="6"/>
        <v>3600000</v>
      </c>
      <c r="M41" s="5"/>
    </row>
    <row r="42" spans="4:19" x14ac:dyDescent="0.25">
      <c r="M42" s="5"/>
    </row>
    <row r="43" spans="4:19" x14ac:dyDescent="0.25">
      <c r="D43" s="6" t="s">
        <v>39</v>
      </c>
      <c r="E43" s="3" t="s">
        <v>7</v>
      </c>
      <c r="F43" s="1">
        <f>-1*F46+F37</f>
        <v>0</v>
      </c>
      <c r="G43" s="1">
        <f t="shared" ref="G43:L43" si="7">-1*G46+G37</f>
        <v>0</v>
      </c>
      <c r="H43" s="1">
        <f t="shared" si="7"/>
        <v>1</v>
      </c>
      <c r="I43" s="1">
        <f t="shared" si="7"/>
        <v>2</v>
      </c>
      <c r="J43" s="1">
        <f t="shared" si="7"/>
        <v>0</v>
      </c>
      <c r="K43" s="1">
        <f t="shared" si="7"/>
        <v>-1</v>
      </c>
      <c r="L43" s="1">
        <f t="shared" si="7"/>
        <v>40</v>
      </c>
      <c r="M43" s="5"/>
    </row>
    <row r="44" spans="4:19" x14ac:dyDescent="0.25">
      <c r="E44" s="3" t="s">
        <v>30</v>
      </c>
      <c r="F44" s="1">
        <f>F38</f>
        <v>1</v>
      </c>
      <c r="G44" s="1">
        <f t="shared" ref="G44:L44" si="8">G38</f>
        <v>0</v>
      </c>
      <c r="H44" s="1">
        <f t="shared" si="8"/>
        <v>0</v>
      </c>
      <c r="I44" s="1">
        <f t="shared" si="8"/>
        <v>1</v>
      </c>
      <c r="J44" s="1">
        <f t="shared" si="8"/>
        <v>0</v>
      </c>
      <c r="K44" s="1">
        <f t="shared" si="8"/>
        <v>0</v>
      </c>
      <c r="L44" s="1">
        <f t="shared" si="8"/>
        <v>120</v>
      </c>
      <c r="M44" s="5"/>
    </row>
    <row r="45" spans="4:19" x14ac:dyDescent="0.25">
      <c r="D45" s="6" t="s">
        <v>38</v>
      </c>
      <c r="E45" s="3" t="s">
        <v>32</v>
      </c>
      <c r="F45" s="1">
        <f>1*F46+F39</f>
        <v>0</v>
      </c>
      <c r="G45" s="1">
        <f t="shared" ref="G45:L45" si="9">1*G46+G39</f>
        <v>0</v>
      </c>
      <c r="H45" s="1">
        <f t="shared" si="9"/>
        <v>0</v>
      </c>
      <c r="I45" s="1">
        <f t="shared" si="9"/>
        <v>0</v>
      </c>
      <c r="J45" s="1">
        <f t="shared" si="9"/>
        <v>1</v>
      </c>
      <c r="K45" s="1">
        <f t="shared" si="9"/>
        <v>1</v>
      </c>
      <c r="L45" s="1">
        <f t="shared" si="9"/>
        <v>260</v>
      </c>
      <c r="M45" s="5"/>
    </row>
    <row r="46" spans="4:19" x14ac:dyDescent="0.25">
      <c r="E46" s="3" t="s">
        <v>31</v>
      </c>
      <c r="F46" s="1">
        <f>F40</f>
        <v>0</v>
      </c>
      <c r="G46" s="1">
        <f t="shared" ref="G46:L46" si="10">G40</f>
        <v>1</v>
      </c>
      <c r="H46" s="1">
        <f t="shared" si="10"/>
        <v>0</v>
      </c>
      <c r="I46" s="1">
        <f t="shared" si="10"/>
        <v>-1</v>
      </c>
      <c r="J46" s="1">
        <f t="shared" si="10"/>
        <v>0</v>
      </c>
      <c r="K46" s="1">
        <f t="shared" si="10"/>
        <v>1</v>
      </c>
      <c r="L46" s="1">
        <f t="shared" si="10"/>
        <v>80</v>
      </c>
      <c r="M46" s="5"/>
    </row>
    <row r="47" spans="4:19" x14ac:dyDescent="0.25">
      <c r="D47" s="6" t="s">
        <v>40</v>
      </c>
      <c r="E47" s="3" t="s">
        <v>9</v>
      </c>
      <c r="F47" s="1">
        <f>20000*F46+F41</f>
        <v>0</v>
      </c>
      <c r="G47" s="1">
        <f t="shared" ref="G47:L47" si="11">20000*G46+G41</f>
        <v>0</v>
      </c>
      <c r="H47" s="1">
        <f t="shared" si="11"/>
        <v>0</v>
      </c>
      <c r="I47" s="1">
        <f t="shared" si="11"/>
        <v>10000</v>
      </c>
      <c r="J47" s="1">
        <f t="shared" si="11"/>
        <v>0</v>
      </c>
      <c r="K47" s="1">
        <f t="shared" si="11"/>
        <v>20000</v>
      </c>
      <c r="L47" s="1">
        <f t="shared" si="11"/>
        <v>5200000</v>
      </c>
      <c r="M47" s="5"/>
    </row>
    <row r="49" spans="2:11" ht="15.75" x14ac:dyDescent="0.25">
      <c r="E49" s="15" t="s">
        <v>41</v>
      </c>
      <c r="F49" s="15">
        <f>L44</f>
        <v>120</v>
      </c>
      <c r="H49" s="6" t="s">
        <v>46</v>
      </c>
      <c r="J49" s="1">
        <f>-1*F49+F50+F51</f>
        <v>0</v>
      </c>
    </row>
    <row r="50" spans="2:11" ht="15.75" x14ac:dyDescent="0.25">
      <c r="E50" s="15" t="s">
        <v>42</v>
      </c>
      <c r="F50" s="15">
        <f>L46</f>
        <v>80</v>
      </c>
      <c r="H50" s="1" t="s">
        <v>28</v>
      </c>
      <c r="J50" s="1">
        <f>F49+F52</f>
        <v>120</v>
      </c>
    </row>
    <row r="51" spans="2:11" ht="15.75" x14ac:dyDescent="0.25">
      <c r="E51" s="15" t="s">
        <v>20</v>
      </c>
      <c r="F51" s="15">
        <f>L43</f>
        <v>40</v>
      </c>
      <c r="H51" s="6" t="s">
        <v>27</v>
      </c>
      <c r="J51" s="1">
        <f>-1*F49-F50+F53</f>
        <v>60</v>
      </c>
    </row>
    <row r="52" spans="2:11" ht="15.75" x14ac:dyDescent="0.25">
      <c r="E52" s="15" t="s">
        <v>21</v>
      </c>
      <c r="F52" s="15">
        <v>0</v>
      </c>
      <c r="H52" s="6" t="s">
        <v>26</v>
      </c>
      <c r="J52" s="1">
        <f>F49+F50+F54</f>
        <v>200</v>
      </c>
    </row>
    <row r="53" spans="2:11" ht="15.75" x14ac:dyDescent="0.25">
      <c r="E53" s="15" t="s">
        <v>43</v>
      </c>
      <c r="F53" s="15">
        <f>L45</f>
        <v>260</v>
      </c>
    </row>
    <row r="54" spans="2:11" ht="15.75" x14ac:dyDescent="0.25">
      <c r="E54" s="15" t="s">
        <v>44</v>
      </c>
      <c r="F54" s="15">
        <v>0</v>
      </c>
    </row>
    <row r="55" spans="2:11" ht="15.75" x14ac:dyDescent="0.25">
      <c r="E55" s="15" t="s">
        <v>22</v>
      </c>
      <c r="F55" s="15">
        <f>L47</f>
        <v>5200000</v>
      </c>
    </row>
    <row r="57" spans="2:11" ht="15.75" x14ac:dyDescent="0.25">
      <c r="B57" s="2" t="s">
        <v>45</v>
      </c>
      <c r="C57" s="2" t="s">
        <v>47</v>
      </c>
      <c r="D57" s="2" t="s">
        <v>48</v>
      </c>
    </row>
    <row r="58" spans="2:11" x14ac:dyDescent="0.25">
      <c r="C58" s="1" t="s">
        <v>55</v>
      </c>
    </row>
    <row r="59" spans="2:11" x14ac:dyDescent="0.25">
      <c r="C59" s="1" t="s">
        <v>2</v>
      </c>
    </row>
    <row r="60" spans="2:11" x14ac:dyDescent="0.25">
      <c r="C60" s="1" t="s">
        <v>49</v>
      </c>
      <c r="D60" s="6" t="s">
        <v>46</v>
      </c>
    </row>
    <row r="61" spans="2:11" x14ac:dyDescent="0.25">
      <c r="C61" s="1" t="s">
        <v>50</v>
      </c>
      <c r="D61" s="1" t="s">
        <v>28</v>
      </c>
    </row>
    <row r="62" spans="2:11" x14ac:dyDescent="0.25">
      <c r="C62" s="1" t="s">
        <v>52</v>
      </c>
      <c r="D62" s="6" t="s">
        <v>53</v>
      </c>
    </row>
    <row r="63" spans="2:11" x14ac:dyDescent="0.25">
      <c r="C63" s="1" t="s">
        <v>51</v>
      </c>
      <c r="D63" s="6" t="s">
        <v>26</v>
      </c>
    </row>
    <row r="64" spans="2:11" ht="15.75" x14ac:dyDescent="0.25">
      <c r="E64" s="16" t="s">
        <v>54</v>
      </c>
      <c r="F64" s="16">
        <v>900</v>
      </c>
      <c r="G64" s="16">
        <v>700</v>
      </c>
      <c r="H64" s="16">
        <v>0</v>
      </c>
      <c r="I64" s="16">
        <v>0</v>
      </c>
      <c r="J64" s="16">
        <v>0</v>
      </c>
      <c r="K64" s="16">
        <v>0</v>
      </c>
    </row>
    <row r="65" spans="3:16" ht="15.75" x14ac:dyDescent="0.25">
      <c r="E65" s="16"/>
      <c r="F65" s="16" t="s">
        <v>30</v>
      </c>
      <c r="G65" s="16" t="s">
        <v>31</v>
      </c>
      <c r="H65" s="16" t="s">
        <v>7</v>
      </c>
      <c r="I65" s="16" t="s">
        <v>8</v>
      </c>
      <c r="J65" s="16" t="s">
        <v>32</v>
      </c>
      <c r="K65" s="16" t="s">
        <v>33</v>
      </c>
    </row>
    <row r="66" spans="3:16" ht="15.75" x14ac:dyDescent="0.25">
      <c r="D66" s="5">
        <v>0</v>
      </c>
      <c r="E66" s="16" t="s">
        <v>7</v>
      </c>
      <c r="F66" s="1">
        <v>-1</v>
      </c>
      <c r="G66" s="4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5"/>
      <c r="N66" s="5"/>
      <c r="O66" s="5"/>
      <c r="P66" s="5"/>
    </row>
    <row r="67" spans="3:16" ht="15.75" x14ac:dyDescent="0.25">
      <c r="D67" s="5">
        <v>0</v>
      </c>
      <c r="E67" s="16" t="s">
        <v>8</v>
      </c>
      <c r="F67" s="1">
        <v>1</v>
      </c>
      <c r="G67" s="4">
        <v>0</v>
      </c>
      <c r="H67" s="1">
        <v>0</v>
      </c>
      <c r="I67" s="1">
        <v>1</v>
      </c>
      <c r="J67" s="1">
        <v>0</v>
      </c>
      <c r="K67" s="1">
        <v>0</v>
      </c>
      <c r="L67" s="1">
        <v>120</v>
      </c>
      <c r="M67" s="5"/>
    </row>
    <row r="68" spans="3:16" ht="15.75" x14ac:dyDescent="0.25">
      <c r="D68" s="5">
        <v>0</v>
      </c>
      <c r="E68" s="16" t="s">
        <v>32</v>
      </c>
      <c r="F68" s="4">
        <v>-1</v>
      </c>
      <c r="G68" s="4">
        <v>-1</v>
      </c>
      <c r="H68" s="4">
        <v>0</v>
      </c>
      <c r="I68" s="4">
        <v>0</v>
      </c>
      <c r="J68" s="4">
        <v>1</v>
      </c>
      <c r="K68" s="4">
        <v>0</v>
      </c>
      <c r="L68" s="4">
        <v>-60</v>
      </c>
      <c r="M68" s="5"/>
    </row>
    <row r="69" spans="3:16" ht="15.75" x14ac:dyDescent="0.25">
      <c r="D69" s="5">
        <v>0</v>
      </c>
      <c r="E69" s="16" t="s">
        <v>33</v>
      </c>
      <c r="F69" s="1">
        <v>1</v>
      </c>
      <c r="G69" s="4">
        <v>1</v>
      </c>
      <c r="H69" s="1">
        <v>0</v>
      </c>
      <c r="I69" s="1">
        <v>0</v>
      </c>
      <c r="J69" s="1">
        <v>0</v>
      </c>
      <c r="K69" s="1">
        <v>1</v>
      </c>
      <c r="L69" s="1">
        <v>200</v>
      </c>
      <c r="M69" s="5"/>
    </row>
    <row r="70" spans="3:16" ht="15.75" x14ac:dyDescent="0.25">
      <c r="E70" s="16" t="s">
        <v>9</v>
      </c>
      <c r="F70" s="1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5"/>
    </row>
    <row r="71" spans="3:16" ht="15.75" x14ac:dyDescent="0.25">
      <c r="E71" s="16" t="s">
        <v>56</v>
      </c>
      <c r="F71" s="1">
        <f>F64-F70</f>
        <v>900</v>
      </c>
      <c r="G71" s="4">
        <f>G64-G70</f>
        <v>700</v>
      </c>
      <c r="H71" s="1">
        <f>H64-H70</f>
        <v>0</v>
      </c>
      <c r="I71" s="1">
        <f>I64-I70</f>
        <v>0</v>
      </c>
      <c r="J71" s="1">
        <f>J64-J70</f>
        <v>0</v>
      </c>
      <c r="K71" s="1">
        <f>K64-K70</f>
        <v>0</v>
      </c>
    </row>
    <row r="72" spans="3:16" x14ac:dyDescent="0.25">
      <c r="E72" s="1" t="s">
        <v>11</v>
      </c>
      <c r="F72" s="5">
        <f>F71/F68</f>
        <v>-900</v>
      </c>
      <c r="G72" s="5">
        <f>G71/G68</f>
        <v>-700</v>
      </c>
      <c r="H72" s="5" t="e">
        <f>H71/H68</f>
        <v>#DIV/0!</v>
      </c>
      <c r="I72" s="5" t="e">
        <f>I71/I68</f>
        <v>#DIV/0!</v>
      </c>
      <c r="J72" s="5">
        <f>J71/J68</f>
        <v>0</v>
      </c>
      <c r="K72" s="5" t="e">
        <f>K71/K68</f>
        <v>#DIV/0!</v>
      </c>
      <c r="L72" s="5">
        <f>L71/L68</f>
        <v>0</v>
      </c>
    </row>
    <row r="73" spans="3:16" x14ac:dyDescent="0.25">
      <c r="F73" s="5"/>
      <c r="G73" s="5"/>
      <c r="H73" s="5"/>
      <c r="I73" s="5"/>
      <c r="J73" s="5"/>
      <c r="K73" s="5"/>
      <c r="L73" s="5"/>
    </row>
    <row r="74" spans="3:16" ht="15.75" x14ac:dyDescent="0.25">
      <c r="C74" s="6" t="s">
        <v>39</v>
      </c>
      <c r="D74" s="5">
        <v>0</v>
      </c>
      <c r="E74" s="16" t="s">
        <v>7</v>
      </c>
      <c r="F74" s="4">
        <f>-1*F76+F66</f>
        <v>-2</v>
      </c>
      <c r="G74" s="4">
        <f t="shared" ref="G74:L74" si="12">-1*G76+G66</f>
        <v>0</v>
      </c>
      <c r="H74" s="4">
        <f t="shared" si="12"/>
        <v>1</v>
      </c>
      <c r="I74" s="4">
        <f t="shared" si="12"/>
        <v>0</v>
      </c>
      <c r="J74" s="4">
        <f t="shared" si="12"/>
        <v>1</v>
      </c>
      <c r="K74" s="4">
        <f t="shared" si="12"/>
        <v>0</v>
      </c>
      <c r="L74" s="4">
        <f t="shared" si="12"/>
        <v>-60</v>
      </c>
    </row>
    <row r="75" spans="3:16" ht="15.75" x14ac:dyDescent="0.25">
      <c r="D75" s="5">
        <v>0</v>
      </c>
      <c r="E75" s="16" t="s">
        <v>8</v>
      </c>
      <c r="F75" s="4">
        <f>F67</f>
        <v>1</v>
      </c>
      <c r="G75" s="1">
        <f t="shared" ref="G75:L75" si="13">G67</f>
        <v>0</v>
      </c>
      <c r="H75" s="1">
        <f t="shared" si="13"/>
        <v>0</v>
      </c>
      <c r="I75" s="1">
        <f t="shared" si="13"/>
        <v>1</v>
      </c>
      <c r="J75" s="1">
        <f t="shared" si="13"/>
        <v>0</v>
      </c>
      <c r="K75" s="1">
        <f t="shared" si="13"/>
        <v>0</v>
      </c>
      <c r="L75" s="1">
        <f t="shared" si="13"/>
        <v>120</v>
      </c>
    </row>
    <row r="76" spans="3:16" ht="15.75" x14ac:dyDescent="0.25">
      <c r="C76" s="6" t="s">
        <v>57</v>
      </c>
      <c r="D76" s="5">
        <v>700</v>
      </c>
      <c r="E76" s="16" t="s">
        <v>31</v>
      </c>
      <c r="F76" s="4">
        <f>-1*F68</f>
        <v>1</v>
      </c>
      <c r="G76" s="1">
        <f t="shared" ref="G76:L76" si="14">-1*G68</f>
        <v>1</v>
      </c>
      <c r="H76" s="1">
        <f t="shared" si="14"/>
        <v>0</v>
      </c>
      <c r="I76" s="1">
        <f t="shared" si="14"/>
        <v>0</v>
      </c>
      <c r="J76" s="1">
        <f t="shared" si="14"/>
        <v>-1</v>
      </c>
      <c r="K76" s="1">
        <f t="shared" si="14"/>
        <v>0</v>
      </c>
      <c r="L76" s="1">
        <f t="shared" si="14"/>
        <v>60</v>
      </c>
    </row>
    <row r="77" spans="3:16" ht="15.75" x14ac:dyDescent="0.25">
      <c r="C77" s="6" t="s">
        <v>58</v>
      </c>
      <c r="D77" s="5">
        <v>0</v>
      </c>
      <c r="E77" s="16" t="s">
        <v>33</v>
      </c>
      <c r="F77" s="4">
        <f>-1*F76+F69</f>
        <v>0</v>
      </c>
      <c r="G77" s="1">
        <f t="shared" ref="G77:L77" si="15">-1*G76+G69</f>
        <v>0</v>
      </c>
      <c r="H77" s="1">
        <f t="shared" si="15"/>
        <v>0</v>
      </c>
      <c r="I77" s="1">
        <f t="shared" si="15"/>
        <v>0</v>
      </c>
      <c r="J77" s="1">
        <f t="shared" si="15"/>
        <v>1</v>
      </c>
      <c r="K77" s="1">
        <f t="shared" si="15"/>
        <v>1</v>
      </c>
      <c r="L77" s="1">
        <f t="shared" si="15"/>
        <v>140</v>
      </c>
    </row>
    <row r="78" spans="3:16" ht="15.75" x14ac:dyDescent="0.25">
      <c r="E78" s="16" t="s">
        <v>9</v>
      </c>
      <c r="F78" s="4">
        <f>700*F76</f>
        <v>700</v>
      </c>
      <c r="G78" s="1">
        <f t="shared" ref="G78:L78" si="16">700*G76</f>
        <v>700</v>
      </c>
      <c r="H78" s="1">
        <f t="shared" si="16"/>
        <v>0</v>
      </c>
      <c r="I78" s="1">
        <f t="shared" si="16"/>
        <v>0</v>
      </c>
      <c r="J78" s="1">
        <f t="shared" si="16"/>
        <v>-700</v>
      </c>
      <c r="K78" s="1">
        <f t="shared" si="16"/>
        <v>0</v>
      </c>
      <c r="L78" s="1">
        <f t="shared" si="16"/>
        <v>42000</v>
      </c>
    </row>
    <row r="79" spans="3:16" ht="15.75" x14ac:dyDescent="0.25">
      <c r="E79" s="16" t="s">
        <v>56</v>
      </c>
      <c r="F79" s="4">
        <f>F64-F78</f>
        <v>200</v>
      </c>
      <c r="G79" s="1">
        <f t="shared" ref="G79:K79" si="17">G64-G78</f>
        <v>0</v>
      </c>
      <c r="H79" s="1">
        <f t="shared" si="17"/>
        <v>0</v>
      </c>
      <c r="I79" s="1">
        <f t="shared" si="17"/>
        <v>0</v>
      </c>
      <c r="J79" s="1">
        <f t="shared" si="17"/>
        <v>700</v>
      </c>
      <c r="K79" s="1">
        <f t="shared" si="17"/>
        <v>0</v>
      </c>
    </row>
    <row r="80" spans="3:16" x14ac:dyDescent="0.25">
      <c r="E80" s="1" t="s">
        <v>11</v>
      </c>
      <c r="F80" s="5">
        <f>F79/F74</f>
        <v>-100</v>
      </c>
      <c r="G80" s="5" t="e">
        <f t="shared" ref="G80:L80" si="18">G79/G74</f>
        <v>#DIV/0!</v>
      </c>
      <c r="H80" s="5">
        <f t="shared" si="18"/>
        <v>0</v>
      </c>
      <c r="I80" s="5" t="e">
        <f t="shared" si="18"/>
        <v>#DIV/0!</v>
      </c>
      <c r="J80" s="5">
        <f t="shared" si="18"/>
        <v>700</v>
      </c>
      <c r="K80" s="5" t="e">
        <f t="shared" si="18"/>
        <v>#DIV/0!</v>
      </c>
      <c r="L80" s="5">
        <f t="shared" si="18"/>
        <v>0</v>
      </c>
    </row>
    <row r="82" spans="3:12" ht="15.75" x14ac:dyDescent="0.25">
      <c r="C82" s="6" t="s">
        <v>59</v>
      </c>
      <c r="D82" s="5">
        <v>900</v>
      </c>
      <c r="E82" s="16" t="s">
        <v>30</v>
      </c>
      <c r="F82" s="1">
        <f>-1/2*F74</f>
        <v>1</v>
      </c>
      <c r="G82" s="1">
        <f t="shared" ref="G82:L82" si="19">-1/2*G74</f>
        <v>0</v>
      </c>
      <c r="H82" s="1">
        <f t="shared" si="19"/>
        <v>-0.5</v>
      </c>
      <c r="I82" s="1">
        <f t="shared" si="19"/>
        <v>0</v>
      </c>
      <c r="J82" s="1">
        <f t="shared" si="19"/>
        <v>-0.5</v>
      </c>
      <c r="K82" s="1">
        <f t="shared" si="19"/>
        <v>0</v>
      </c>
      <c r="L82" s="1">
        <f t="shared" si="19"/>
        <v>30</v>
      </c>
    </row>
    <row r="83" spans="3:12" ht="15.75" x14ac:dyDescent="0.25">
      <c r="C83" s="6" t="s">
        <v>60</v>
      </c>
      <c r="D83" s="5">
        <v>0</v>
      </c>
      <c r="E83" s="16" t="s">
        <v>8</v>
      </c>
      <c r="F83" s="1">
        <f>-1*F82+F75</f>
        <v>0</v>
      </c>
      <c r="G83" s="1">
        <f t="shared" ref="G83:L83" si="20">-1*G82+G75</f>
        <v>0</v>
      </c>
      <c r="H83" s="1">
        <f t="shared" si="20"/>
        <v>0.5</v>
      </c>
      <c r="I83" s="1">
        <f t="shared" si="20"/>
        <v>1</v>
      </c>
      <c r="J83" s="1">
        <f t="shared" si="20"/>
        <v>0.5</v>
      </c>
      <c r="K83" s="1">
        <f t="shared" si="20"/>
        <v>0</v>
      </c>
      <c r="L83" s="1">
        <f t="shared" si="20"/>
        <v>90</v>
      </c>
    </row>
    <row r="84" spans="3:12" ht="15.75" x14ac:dyDescent="0.25">
      <c r="C84" s="6" t="s">
        <v>61</v>
      </c>
      <c r="D84" s="5">
        <v>700</v>
      </c>
      <c r="E84" s="16" t="s">
        <v>31</v>
      </c>
      <c r="F84" s="1">
        <f>-1*F82+F76</f>
        <v>0</v>
      </c>
      <c r="G84" s="1">
        <f t="shared" ref="G84:L84" si="21">-1*G82+G76</f>
        <v>1</v>
      </c>
      <c r="H84" s="1">
        <f t="shared" si="21"/>
        <v>0.5</v>
      </c>
      <c r="I84" s="1">
        <f t="shared" si="21"/>
        <v>0</v>
      </c>
      <c r="J84" s="1">
        <f t="shared" si="21"/>
        <v>-0.5</v>
      </c>
      <c r="K84" s="1">
        <f t="shared" si="21"/>
        <v>0</v>
      </c>
      <c r="L84" s="1">
        <f t="shared" si="21"/>
        <v>30</v>
      </c>
    </row>
    <row r="85" spans="3:12" ht="15.75" x14ac:dyDescent="0.25">
      <c r="D85" s="5">
        <v>0</v>
      </c>
      <c r="E85" s="16" t="s">
        <v>33</v>
      </c>
      <c r="F85" s="1">
        <f>F77</f>
        <v>0</v>
      </c>
      <c r="G85" s="1">
        <f t="shared" ref="G85:L85" si="22">G77</f>
        <v>0</v>
      </c>
      <c r="H85" s="1">
        <f t="shared" si="22"/>
        <v>0</v>
      </c>
      <c r="I85" s="1">
        <f t="shared" si="22"/>
        <v>0</v>
      </c>
      <c r="J85" s="1">
        <f t="shared" si="22"/>
        <v>1</v>
      </c>
      <c r="K85" s="1">
        <f t="shared" si="22"/>
        <v>1</v>
      </c>
      <c r="L85" s="1">
        <f t="shared" si="22"/>
        <v>140</v>
      </c>
    </row>
    <row r="86" spans="3:12" ht="15.75" x14ac:dyDescent="0.25">
      <c r="E86" s="16" t="s">
        <v>9</v>
      </c>
      <c r="F86" s="1">
        <f>900*F82+700*F84</f>
        <v>900</v>
      </c>
      <c r="G86" s="1">
        <f t="shared" ref="G86:L86" si="23">900*G82+700*G84</f>
        <v>700</v>
      </c>
      <c r="H86" s="1">
        <f t="shared" si="23"/>
        <v>-100</v>
      </c>
      <c r="I86" s="1">
        <f t="shared" si="23"/>
        <v>0</v>
      </c>
      <c r="J86" s="1">
        <f t="shared" si="23"/>
        <v>-800</v>
      </c>
      <c r="K86" s="1">
        <f t="shared" si="23"/>
        <v>0</v>
      </c>
      <c r="L86" s="1">
        <f t="shared" si="23"/>
        <v>48000</v>
      </c>
    </row>
    <row r="87" spans="3:12" ht="15.75" x14ac:dyDescent="0.25">
      <c r="E87" s="16" t="s">
        <v>56</v>
      </c>
      <c r="F87" s="1">
        <f>F64-F86</f>
        <v>0</v>
      </c>
      <c r="G87" s="1">
        <f t="shared" ref="G87:K87" si="24">G64-G86</f>
        <v>0</v>
      </c>
      <c r="H87" s="1">
        <f t="shared" si="24"/>
        <v>100</v>
      </c>
      <c r="I87" s="1">
        <f t="shared" si="24"/>
        <v>0</v>
      </c>
      <c r="J87" s="1">
        <f t="shared" si="24"/>
        <v>800</v>
      </c>
      <c r="K87" s="1">
        <f t="shared" si="24"/>
        <v>0</v>
      </c>
    </row>
    <row r="89" spans="3:12" ht="15.75" x14ac:dyDescent="0.25">
      <c r="E89" s="15" t="s">
        <v>41</v>
      </c>
      <c r="F89" s="15">
        <f>L82</f>
        <v>30</v>
      </c>
      <c r="H89" s="6" t="s">
        <v>46</v>
      </c>
      <c r="J89" s="1">
        <f>-F89+F90+F91</f>
        <v>0</v>
      </c>
    </row>
    <row r="90" spans="3:12" ht="15.75" x14ac:dyDescent="0.25">
      <c r="E90" s="15" t="s">
        <v>42</v>
      </c>
      <c r="F90" s="15">
        <f>L84</f>
        <v>30</v>
      </c>
      <c r="H90" s="1" t="s">
        <v>28</v>
      </c>
      <c r="J90" s="1">
        <f>F89+F92</f>
        <v>120</v>
      </c>
    </row>
    <row r="91" spans="3:12" ht="15.75" x14ac:dyDescent="0.25">
      <c r="E91" s="15" t="s">
        <v>20</v>
      </c>
      <c r="F91" s="15">
        <v>0</v>
      </c>
      <c r="H91" s="6" t="s">
        <v>53</v>
      </c>
      <c r="J91" s="1">
        <f>-F89-F90+F93</f>
        <v>-60</v>
      </c>
    </row>
    <row r="92" spans="3:12" ht="15.75" x14ac:dyDescent="0.25">
      <c r="E92" s="15" t="s">
        <v>21</v>
      </c>
      <c r="F92" s="15">
        <f>L83</f>
        <v>90</v>
      </c>
      <c r="H92" s="6" t="s">
        <v>26</v>
      </c>
      <c r="J92" s="1">
        <f>F89+F90+F94</f>
        <v>200</v>
      </c>
    </row>
    <row r="93" spans="3:12" ht="15.75" x14ac:dyDescent="0.25">
      <c r="E93" s="15" t="s">
        <v>43</v>
      </c>
      <c r="F93" s="15">
        <v>0</v>
      </c>
    </row>
    <row r="94" spans="3:12" ht="15.75" x14ac:dyDescent="0.25">
      <c r="E94" s="15" t="s">
        <v>44</v>
      </c>
      <c r="F94" s="15">
        <f>L85</f>
        <v>140</v>
      </c>
    </row>
    <row r="95" spans="3:12" ht="15.75" x14ac:dyDescent="0.25">
      <c r="E95" s="15" t="s">
        <v>22</v>
      </c>
      <c r="F95" s="15">
        <f>L86</f>
        <v>48000</v>
      </c>
    </row>
  </sheetData>
  <mergeCells count="1">
    <mergeCell ref="C25:E25"/>
  </mergeCells>
  <phoneticPr fontId="4" type="noConversion"/>
  <pageMargins left="0.7" right="0.7" top="0.75" bottom="0.75" header="0.3" footer="0.3"/>
  <pageSetup scale="22" orientation="portrait" r:id="rId1"/>
  <colBreaks count="1" manualBreakCount="1">
    <brk id="32" max="10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Ejercicio4</vt:lpstr>
      <vt:lpstr>Ejercicio5</vt:lpstr>
      <vt:lpstr>Ejercicio4!Área_de_impresión</vt:lpstr>
      <vt:lpstr>Ejercicio5!Área_de_impresión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Rojas Alvarado</dc:creator>
  <cp:lastModifiedBy>Luis Enrique Rojas Alvarado</cp:lastModifiedBy>
  <cp:lastPrinted>2021-03-13T22:00:07Z</cp:lastPrinted>
  <dcterms:created xsi:type="dcterms:W3CDTF">2021-03-11T19:14:43Z</dcterms:created>
  <dcterms:modified xsi:type="dcterms:W3CDTF">2021-03-13T22:01:00Z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a47640ca-96ae-44e9-bd3a-0671dc5bd84f</vt:lpwstr>
  </property>
</Properties>
</file>