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2Parcial\10.Templado_Simulado2\"/>
    </mc:Choice>
  </mc:AlternateContent>
  <xr:revisionPtr revIDLastSave="0" documentId="13_ncr:1_{97927EBA-C307-4E39-9A29-1DA652BFE3F1}" xr6:coauthVersionLast="46" xr6:coauthVersionMax="46" xr10:uidLastSave="{00000000-0000-0000-0000-000000000000}"/>
  <bookViews>
    <workbookView minimized="1" xWindow="9255" yWindow="5715" windowWidth="15375" windowHeight="8415" activeTab="3" xr2:uid="{00000000-000D-0000-FFFF-FFFF00000000}"/>
  </bookViews>
  <sheets>
    <sheet name="Backprop" sheetId="4" r:id="rId1"/>
    <sheet name="Sem_Aleat" sheetId="5" r:id="rId2"/>
    <sheet name="GRG NonLinear" sheetId="1" r:id="rId3"/>
    <sheet name="templado_sim" sheetId="6" r:id="rId4"/>
    <sheet name="GRG NonLinear (2)" sheetId="7" r:id="rId5"/>
    <sheet name="GRG NonLinear (3)" sheetId="8" r:id="rId6"/>
  </sheets>
  <definedNames>
    <definedName name="solver_adj" localSheetId="2" hidden="1">'GRG NonLinear'!$C$9:$D$9</definedName>
    <definedName name="solver_adj" localSheetId="4" hidden="1">'GRG NonLinear (2)'!$C$9:$D$9</definedName>
    <definedName name="solver_adj" localSheetId="5" hidden="1">'GRG NonLinear (3)'!$C$9:$D$9</definedName>
    <definedName name="solver_cvg" localSheetId="2" hidden="1">0.01</definedName>
    <definedName name="solver_cvg" localSheetId="4" hidden="1">0.01</definedName>
    <definedName name="solver_cvg" localSheetId="5" hidden="1">0.01</definedName>
    <definedName name="solver_drv" localSheetId="2" hidden="1">2</definedName>
    <definedName name="solver_drv" localSheetId="4" hidden="1">2</definedName>
    <definedName name="solver_drv" localSheetId="5" hidden="1">2</definedName>
    <definedName name="solver_eng" localSheetId="2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lhs1" localSheetId="2" hidden="1">'GRG NonLinear'!$B$11</definedName>
    <definedName name="solver_lhs1" localSheetId="4" hidden="1">'GRG NonLinear (2)'!$B$11</definedName>
    <definedName name="solver_lhs1" localSheetId="5" hidden="1">'GRG NonLinear (3)'!$B$11</definedName>
    <definedName name="solver_lhs2" localSheetId="2" hidden="1">'GRG NonLinear'!$B$12</definedName>
    <definedName name="solver_lhs2" localSheetId="4" hidden="1">'GRG NonLinear (2)'!$B$12</definedName>
    <definedName name="solver_lhs2" localSheetId="5" hidden="1">'GRG NonLinear (3)'!$B$12</definedName>
    <definedName name="solver_lhs3" localSheetId="2" hidden="1">'GRG NonLinear'!$B$13</definedName>
    <definedName name="solver_lhs3" localSheetId="4" hidden="1">'GRG NonLinear (2)'!$B$13</definedName>
    <definedName name="solver_lhs3" localSheetId="5" hidden="1">'GRG NonLinear (3)'!$B$13</definedName>
    <definedName name="solver_lhs4" localSheetId="2" hidden="1">'GRG NonLinear'!$B$14</definedName>
    <definedName name="solver_lhs4" localSheetId="4" hidden="1">'GRG NonLinear (2)'!$B$14</definedName>
    <definedName name="solver_lhs4" localSheetId="5" hidden="1">'GRG NonLinear (3)'!$B$14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neg" localSheetId="2" hidden="1">2</definedName>
    <definedName name="solver_neg" localSheetId="4" hidden="1">2</definedName>
    <definedName name="solver_neg" localSheetId="5" hidden="1">2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um" localSheetId="2" hidden="1">4</definedName>
    <definedName name="solver_num" localSheetId="4" hidden="1">4</definedName>
    <definedName name="solver_num" localSheetId="5" hidden="1">4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opt" localSheetId="2" hidden="1">'GRG NonLinear'!$A$9</definedName>
    <definedName name="solver_opt" localSheetId="4" hidden="1">'GRG NonLinear (2)'!$A$9</definedName>
    <definedName name="solver_opt" localSheetId="5" hidden="1">'GRG NonLinear (3)'!$A$9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rbv" localSheetId="2" hidden="1">2</definedName>
    <definedName name="solver_rbv" localSheetId="4" hidden="1">2</definedName>
    <definedName name="solver_rbv" localSheetId="5" hidden="1">2</definedName>
    <definedName name="solver_rel1" localSheetId="2" hidden="1">3</definedName>
    <definedName name="solver_rel1" localSheetId="4" hidden="1">3</definedName>
    <definedName name="solver_rel1" localSheetId="5" hidden="1">3</definedName>
    <definedName name="solver_rel2" localSheetId="2" hidden="1">1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4" hidden="1">1</definedName>
    <definedName name="solver_rel3" localSheetId="5" hidden="1">1</definedName>
    <definedName name="solver_rel4" localSheetId="2" hidden="1">1</definedName>
    <definedName name="solver_rel4" localSheetId="4" hidden="1">1</definedName>
    <definedName name="solver_rel4" localSheetId="5" hidden="1">1</definedName>
    <definedName name="solver_rhs1" localSheetId="2" hidden="1">'GRG NonLinear'!$C$11</definedName>
    <definedName name="solver_rhs1" localSheetId="4" hidden="1">'GRG NonLinear (2)'!$C$11</definedName>
    <definedName name="solver_rhs1" localSheetId="5" hidden="1">'GRG NonLinear (3)'!$C$11</definedName>
    <definedName name="solver_rhs2" localSheetId="2" hidden="1">'GRG NonLinear'!$C$12</definedName>
    <definedName name="solver_rhs2" localSheetId="4" hidden="1">'GRG NonLinear (2)'!$C$12</definedName>
    <definedName name="solver_rhs2" localSheetId="5" hidden="1">'GRG NonLinear (3)'!$C$12</definedName>
    <definedName name="solver_rhs3" localSheetId="2" hidden="1">'GRG NonLinear'!$C$13</definedName>
    <definedName name="solver_rhs3" localSheetId="4" hidden="1">'GRG NonLinear (2)'!$C$13</definedName>
    <definedName name="solver_rhs3" localSheetId="5" hidden="1">'GRG NonLinear (3)'!$C$13</definedName>
    <definedName name="solver_rhs4" localSheetId="2" hidden="1">'GRG NonLinear'!$C$14</definedName>
    <definedName name="solver_rhs4" localSheetId="4" hidden="1">'GRG NonLinear (2)'!$C$14</definedName>
    <definedName name="solver_rhs4" localSheetId="5" hidden="1">'GRG NonLinear (3)'!$C$14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scl" localSheetId="2" hidden="1">2</definedName>
    <definedName name="solver_scl" localSheetId="4" hidden="1">2</definedName>
    <definedName name="solver_scl" localSheetId="5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5" l="1"/>
  <c r="G11" i="5"/>
  <c r="F2" i="5"/>
  <c r="F3" i="5" s="1"/>
  <c r="F4" i="5" s="1"/>
  <c r="F5" i="5" s="1"/>
  <c r="E2" i="5"/>
  <c r="E3" i="5" s="1"/>
  <c r="E4" i="5" s="1"/>
  <c r="E5" i="5" s="1"/>
  <c r="B6" i="1"/>
  <c r="C14" i="1" s="1"/>
  <c r="C11" i="1"/>
  <c r="A9" i="8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C14" i="8"/>
  <c r="B14" i="8"/>
  <c r="H13" i="8"/>
  <c r="I13" i="8" s="1"/>
  <c r="C13" i="8"/>
  <c r="B13" i="8"/>
  <c r="H12" i="8"/>
  <c r="I12" i="8" s="1"/>
  <c r="C12" i="8"/>
  <c r="B12" i="8"/>
  <c r="H11" i="8"/>
  <c r="I11" i="8" s="1"/>
  <c r="C11" i="8"/>
  <c r="B11" i="8"/>
  <c r="H10" i="8"/>
  <c r="I10" i="8" s="1"/>
  <c r="B6" i="8"/>
  <c r="C12" i="1" l="1"/>
  <c r="C13" i="1"/>
  <c r="C12" i="7"/>
  <c r="C13" i="7"/>
  <c r="C14" i="7"/>
  <c r="C11" i="7"/>
  <c r="H17" i="7" l="1"/>
  <c r="H18" i="7"/>
  <c r="H19" i="7"/>
  <c r="H20" i="7"/>
  <c r="H21" i="7"/>
  <c r="H22" i="7"/>
  <c r="H23" i="7"/>
  <c r="H16" i="7"/>
  <c r="H11" i="7"/>
  <c r="H12" i="7"/>
  <c r="H13" i="7"/>
  <c r="H10" i="7"/>
  <c r="B12" i="7"/>
  <c r="B13" i="7"/>
  <c r="B14" i="7"/>
  <c r="B11" i="7"/>
  <c r="A9" i="7"/>
  <c r="B6" i="7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8" i="6"/>
  <c r="I20" i="7" l="1"/>
  <c r="I13" i="7"/>
  <c r="I23" i="7"/>
  <c r="I19" i="7"/>
  <c r="I12" i="7"/>
  <c r="I11" i="7"/>
  <c r="I21" i="7"/>
  <c r="I17" i="7"/>
  <c r="I22" i="7"/>
  <c r="I18" i="7"/>
  <c r="I10" i="7"/>
  <c r="I16" i="7"/>
  <c r="F38" i="6"/>
  <c r="E48" i="6" s="1"/>
  <c r="F48" i="6" s="1"/>
  <c r="E38" i="6"/>
  <c r="E49" i="6"/>
  <c r="F49" i="6" s="1"/>
  <c r="E50" i="6"/>
  <c r="F50" i="6" s="1"/>
  <c r="E51" i="6"/>
  <c r="F51" i="6" s="1"/>
  <c r="E52" i="6"/>
  <c r="F52" i="6"/>
  <c r="E46" i="6"/>
  <c r="F46" i="6" s="1"/>
  <c r="E41" i="6"/>
  <c r="F41" i="6" s="1"/>
  <c r="E42" i="6"/>
  <c r="F42" i="6" s="1"/>
  <c r="E43" i="6"/>
  <c r="F43" i="6" s="1"/>
  <c r="E40" i="6"/>
  <c r="F40" i="6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16" i="1"/>
  <c r="I16" i="1" s="1"/>
  <c r="E53" i="6" l="1"/>
  <c r="F53" i="6" s="1"/>
  <c r="E47" i="6"/>
  <c r="F47" i="6" s="1"/>
  <c r="D13" i="5" l="1"/>
  <c r="C13" i="5"/>
  <c r="C22" i="5" l="1"/>
  <c r="D22" i="5" s="1"/>
  <c r="C23" i="5"/>
  <c r="D23" i="5" s="1"/>
  <c r="C28" i="5"/>
  <c r="D28" i="5" s="1"/>
  <c r="C21" i="5"/>
  <c r="D21" i="5" s="1"/>
  <c r="C24" i="5"/>
  <c r="D24" i="5" s="1"/>
  <c r="C25" i="5"/>
  <c r="D25" i="5" s="1"/>
  <c r="C26" i="5"/>
  <c r="D26" i="5" s="1"/>
  <c r="C27" i="5"/>
  <c r="D27" i="5" s="1"/>
  <c r="C15" i="5"/>
  <c r="D15" i="5" s="1"/>
  <c r="C18" i="5"/>
  <c r="D18" i="5" s="1"/>
  <c r="C17" i="5"/>
  <c r="D17" i="5" s="1"/>
  <c r="C16" i="5"/>
  <c r="D16" i="5" s="1"/>
  <c r="A9" i="1"/>
  <c r="F5" i="6"/>
  <c r="I17" i="6" s="1"/>
  <c r="F4" i="6"/>
  <c r="H8" i="6" s="1"/>
  <c r="D30" i="6"/>
  <c r="C30" i="6"/>
  <c r="D25" i="6"/>
  <c r="D26" i="6" s="1"/>
  <c r="C25" i="6"/>
  <c r="D20" i="6"/>
  <c r="D21" i="6" s="1"/>
  <c r="D22" i="6" s="1"/>
  <c r="C20" i="6"/>
  <c r="D15" i="6"/>
  <c r="C15" i="6"/>
  <c r="I14" i="6"/>
  <c r="K14" i="6" s="1"/>
  <c r="N14" i="6" s="1"/>
  <c r="I11" i="6"/>
  <c r="D10" i="6"/>
  <c r="C10" i="6"/>
  <c r="I9" i="6"/>
  <c r="K9" i="6" s="1"/>
  <c r="N9" i="6" s="1"/>
  <c r="A9" i="6"/>
  <c r="D8" i="6"/>
  <c r="C8" i="6"/>
  <c r="C21" i="6" l="1"/>
  <c r="C16" i="6"/>
  <c r="I10" i="6"/>
  <c r="K10" i="6" s="1"/>
  <c r="O14" i="6"/>
  <c r="O9" i="6"/>
  <c r="H30" i="6"/>
  <c r="H29" i="6"/>
  <c r="J29" i="6" s="1"/>
  <c r="H23" i="6"/>
  <c r="H22" i="6"/>
  <c r="H21" i="6"/>
  <c r="J21" i="6" s="1"/>
  <c r="H13" i="6"/>
  <c r="H12" i="6"/>
  <c r="H10" i="6"/>
  <c r="J10" i="6" s="1"/>
  <c r="H9" i="6"/>
  <c r="J9" i="6" s="1"/>
  <c r="H33" i="6"/>
  <c r="H32" i="6"/>
  <c r="H31" i="6"/>
  <c r="H28" i="6"/>
  <c r="H27" i="6"/>
  <c r="H26" i="6"/>
  <c r="H19" i="6"/>
  <c r="J19" i="6" s="1"/>
  <c r="H25" i="6"/>
  <c r="J25" i="6" s="1"/>
  <c r="D16" i="6"/>
  <c r="H15" i="6"/>
  <c r="J15" i="6" s="1"/>
  <c r="D27" i="6"/>
  <c r="I23" i="6"/>
  <c r="I22" i="6"/>
  <c r="K22" i="6" s="1"/>
  <c r="I21" i="6"/>
  <c r="K21" i="6" s="1"/>
  <c r="I13" i="6"/>
  <c r="I12" i="6"/>
  <c r="I28" i="6"/>
  <c r="I27" i="6"/>
  <c r="I26" i="6"/>
  <c r="K26" i="6" s="1"/>
  <c r="I20" i="6"/>
  <c r="K20" i="6" s="1"/>
  <c r="I19" i="6"/>
  <c r="K19" i="6" s="1"/>
  <c r="I33" i="6"/>
  <c r="I32" i="6"/>
  <c r="I31" i="6"/>
  <c r="I18" i="6"/>
  <c r="I16" i="6"/>
  <c r="I30" i="6"/>
  <c r="K30" i="6" s="1"/>
  <c r="I29" i="6"/>
  <c r="K29" i="6" s="1"/>
  <c r="I25" i="6"/>
  <c r="K25" i="6" s="1"/>
  <c r="I8" i="6"/>
  <c r="K8" i="6" s="1"/>
  <c r="I24" i="6"/>
  <c r="K24" i="6" s="1"/>
  <c r="I15" i="6"/>
  <c r="K15" i="6" s="1"/>
  <c r="H16" i="6"/>
  <c r="H17" i="6"/>
  <c r="H18" i="6"/>
  <c r="D23" i="6"/>
  <c r="H24" i="6"/>
  <c r="J24" i="6" s="1"/>
  <c r="J8" i="6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D11" i="6"/>
  <c r="C11" i="6"/>
  <c r="H11" i="6"/>
  <c r="H20" i="6"/>
  <c r="J20" i="6" s="1"/>
  <c r="J30" i="6"/>
  <c r="C31" i="6"/>
  <c r="D31" i="6"/>
  <c r="H14" i="6"/>
  <c r="J14" i="6" s="1"/>
  <c r="C26" i="6"/>
  <c r="J16" i="6" l="1"/>
  <c r="M16" i="6" s="1"/>
  <c r="C22" i="6"/>
  <c r="C17" i="6"/>
  <c r="N30" i="6"/>
  <c r="O30" i="6"/>
  <c r="L30" i="6"/>
  <c r="M30" i="6"/>
  <c r="L29" i="6"/>
  <c r="M29" i="6"/>
  <c r="N29" i="6"/>
  <c r="O29" i="6"/>
  <c r="M25" i="6"/>
  <c r="L25" i="6"/>
  <c r="N26" i="6"/>
  <c r="O26" i="6"/>
  <c r="N25" i="6"/>
  <c r="O25" i="6"/>
  <c r="O24" i="6"/>
  <c r="N24" i="6"/>
  <c r="L24" i="6"/>
  <c r="M24" i="6"/>
  <c r="N20" i="6"/>
  <c r="O20" i="6"/>
  <c r="M19" i="6"/>
  <c r="L19" i="6"/>
  <c r="M20" i="6"/>
  <c r="L20" i="6"/>
  <c r="N21" i="6"/>
  <c r="O21" i="6"/>
  <c r="N22" i="6"/>
  <c r="O22" i="6"/>
  <c r="N19" i="6"/>
  <c r="O19" i="6"/>
  <c r="M21" i="6"/>
  <c r="L21" i="6"/>
  <c r="N15" i="6"/>
  <c r="O15" i="6"/>
  <c r="L14" i="6"/>
  <c r="M14" i="6"/>
  <c r="L15" i="6"/>
  <c r="M15" i="6"/>
  <c r="L10" i="6"/>
  <c r="M10" i="6"/>
  <c r="N10" i="6"/>
  <c r="O10" i="6"/>
  <c r="L9" i="6"/>
  <c r="M9" i="6"/>
  <c r="O8" i="6"/>
  <c r="N8" i="6"/>
  <c r="L8" i="6"/>
  <c r="M8" i="6"/>
  <c r="K31" i="6"/>
  <c r="D32" i="6"/>
  <c r="K11" i="6"/>
  <c r="D12" i="6"/>
  <c r="D28" i="6"/>
  <c r="K28" i="6" s="1"/>
  <c r="K27" i="6"/>
  <c r="K16" i="6"/>
  <c r="D17" i="6"/>
  <c r="K23" i="6"/>
  <c r="J26" i="6"/>
  <c r="C27" i="6"/>
  <c r="J31" i="6"/>
  <c r="C32" i="6"/>
  <c r="C12" i="6"/>
  <c r="J11" i="6"/>
  <c r="L16" i="6" l="1"/>
  <c r="Q21" i="6"/>
  <c r="R21" i="6" s="1"/>
  <c r="Q20" i="6"/>
  <c r="R20" i="6" s="1"/>
  <c r="C23" i="6"/>
  <c r="J22" i="6"/>
  <c r="Q24" i="6"/>
  <c r="R24" i="6" s="1"/>
  <c r="Q19" i="6"/>
  <c r="R19" i="6" s="1"/>
  <c r="Q25" i="6"/>
  <c r="R25" i="6" s="1"/>
  <c r="Q9" i="6"/>
  <c r="R9" i="6" s="1"/>
  <c r="Q15" i="6"/>
  <c r="R15" i="6" s="1"/>
  <c r="Q14" i="6"/>
  <c r="R14" i="6" s="1"/>
  <c r="C18" i="6"/>
  <c r="J17" i="6"/>
  <c r="Q10" i="6"/>
  <c r="R10" i="6" s="1"/>
  <c r="L31" i="6"/>
  <c r="M31" i="6"/>
  <c r="N31" i="6"/>
  <c r="O31" i="6"/>
  <c r="Q30" i="6"/>
  <c r="R30" i="6" s="1"/>
  <c r="M26" i="6"/>
  <c r="L26" i="6"/>
  <c r="N27" i="6"/>
  <c r="O27" i="6"/>
  <c r="N28" i="6"/>
  <c r="O28" i="6"/>
  <c r="N23" i="6"/>
  <c r="O23" i="6"/>
  <c r="N16" i="6"/>
  <c r="O16" i="6"/>
  <c r="Q8" i="6"/>
  <c r="R8" i="6" s="1"/>
  <c r="L11" i="6"/>
  <c r="M11" i="6"/>
  <c r="N11" i="6"/>
  <c r="O11" i="6"/>
  <c r="Q29" i="6"/>
  <c r="R29" i="6" s="1"/>
  <c r="K32" i="6"/>
  <c r="D33" i="6"/>
  <c r="K33" i="6" s="1"/>
  <c r="J32" i="6"/>
  <c r="C33" i="6"/>
  <c r="J27" i="6"/>
  <c r="C28" i="6"/>
  <c r="D13" i="6"/>
  <c r="K13" i="6" s="1"/>
  <c r="K12" i="6"/>
  <c r="C13" i="6"/>
  <c r="J12" i="6"/>
  <c r="D18" i="6"/>
  <c r="K17" i="6"/>
  <c r="J23" i="6" l="1"/>
  <c r="M22" i="6"/>
  <c r="L22" i="6"/>
  <c r="N33" i="6"/>
  <c r="O33" i="6"/>
  <c r="Q26" i="6"/>
  <c r="R26" i="6" s="1"/>
  <c r="Q16" i="6"/>
  <c r="R16" i="6" s="1"/>
  <c r="L17" i="6"/>
  <c r="M17" i="6"/>
  <c r="J18" i="6"/>
  <c r="Q11" i="6"/>
  <c r="R11" i="6" s="1"/>
  <c r="N32" i="6"/>
  <c r="O32" i="6"/>
  <c r="L32" i="6"/>
  <c r="M32" i="6"/>
  <c r="M27" i="6"/>
  <c r="L27" i="6"/>
  <c r="N17" i="6"/>
  <c r="O17" i="6"/>
  <c r="N13" i="6"/>
  <c r="O13" i="6"/>
  <c r="L12" i="6"/>
  <c r="M12" i="6"/>
  <c r="N12" i="6"/>
  <c r="O12" i="6"/>
  <c r="S10" i="6"/>
  <c r="T10" i="6" s="1"/>
  <c r="T8" i="6"/>
  <c r="J28" i="6"/>
  <c r="J13" i="6"/>
  <c r="J33" i="6"/>
  <c r="K18" i="6"/>
  <c r="Q31" i="6"/>
  <c r="R31" i="6" s="1"/>
  <c r="Q22" i="6" l="1"/>
  <c r="R22" i="6" s="1"/>
  <c r="L23" i="6"/>
  <c r="M23" i="6"/>
  <c r="L33" i="6"/>
  <c r="M33" i="6"/>
  <c r="Q27" i="6"/>
  <c r="R27" i="6" s="1"/>
  <c r="Q32" i="6"/>
  <c r="R32" i="6" s="1"/>
  <c r="L18" i="6"/>
  <c r="M18" i="6"/>
  <c r="Q17" i="6"/>
  <c r="R17" i="6" s="1"/>
  <c r="Q12" i="6"/>
  <c r="R12" i="6" s="1"/>
  <c r="T12" i="6" s="1"/>
  <c r="M28" i="6"/>
  <c r="L28" i="6"/>
  <c r="N18" i="6"/>
  <c r="O18" i="6"/>
  <c r="L13" i="6"/>
  <c r="M13" i="6"/>
  <c r="T9" i="6"/>
  <c r="T11" i="6"/>
  <c r="Q28" i="6" l="1"/>
  <c r="R28" i="6" s="1"/>
  <c r="Q23" i="6"/>
  <c r="R23" i="6" s="1"/>
  <c r="S25" i="6" s="1"/>
  <c r="T27" i="6" s="1"/>
  <c r="Q33" i="6"/>
  <c r="R33" i="6" s="1"/>
  <c r="Q18" i="6"/>
  <c r="R18" i="6" s="1"/>
  <c r="S20" i="6" s="1"/>
  <c r="Q13" i="6"/>
  <c r="R13" i="6" s="1"/>
  <c r="T13" i="6" s="1"/>
  <c r="T28" i="6" l="1"/>
  <c r="T25" i="6"/>
  <c r="T24" i="6"/>
  <c r="T26" i="6"/>
  <c r="S15" i="6"/>
  <c r="T17" i="6" s="1"/>
  <c r="S30" i="6"/>
  <c r="T33" i="6" s="1"/>
  <c r="T22" i="6"/>
  <c r="T19" i="6"/>
  <c r="T23" i="6"/>
  <c r="T21" i="6"/>
  <c r="T20" i="6"/>
  <c r="T14" i="6" l="1"/>
  <c r="T18" i="6"/>
  <c r="T15" i="6"/>
  <c r="T16" i="6"/>
  <c r="T29" i="6"/>
  <c r="T31" i="6"/>
  <c r="T30" i="6"/>
  <c r="T32" i="6"/>
  <c r="C3" i="5"/>
  <c r="C4" i="5"/>
  <c r="C5" i="5"/>
  <c r="C2" i="5"/>
  <c r="C6" i="5" s="1"/>
  <c r="B2" i="5"/>
  <c r="B6" i="4" l="1"/>
  <c r="B10" i="4" s="1"/>
  <c r="B14" i="4" s="1"/>
  <c r="B18" i="4" s="1"/>
  <c r="B22" i="4" s="1"/>
  <c r="B26" i="4" s="1"/>
  <c r="B30" i="4" s="1"/>
  <c r="B34" i="4" s="1"/>
  <c r="B38" i="4" s="1"/>
  <c r="C6" i="4"/>
  <c r="C10" i="4" s="1"/>
  <c r="C14" i="4" s="1"/>
  <c r="C18" i="4" s="1"/>
  <c r="C22" i="4" s="1"/>
  <c r="C26" i="4" s="1"/>
  <c r="C30" i="4" s="1"/>
  <c r="C34" i="4" s="1"/>
  <c r="D6" i="4"/>
  <c r="D10" i="4" s="1"/>
  <c r="B7" i="4"/>
  <c r="B11" i="4" s="1"/>
  <c r="B15" i="4" s="1"/>
  <c r="B19" i="4" s="1"/>
  <c r="B23" i="4" s="1"/>
  <c r="B27" i="4" s="1"/>
  <c r="B31" i="4" s="1"/>
  <c r="B35" i="4" s="1"/>
  <c r="C7" i="4"/>
  <c r="C11" i="4" s="1"/>
  <c r="C15" i="4" s="1"/>
  <c r="C19" i="4" s="1"/>
  <c r="C23" i="4" s="1"/>
  <c r="C27" i="4" s="1"/>
  <c r="C31" i="4" s="1"/>
  <c r="C35" i="4" s="1"/>
  <c r="C39" i="4" s="1"/>
  <c r="D7" i="4"/>
  <c r="D11" i="4" s="1"/>
  <c r="B8" i="4"/>
  <c r="B12" i="4" s="1"/>
  <c r="C8" i="4"/>
  <c r="C12" i="4" s="1"/>
  <c r="C16" i="4" s="1"/>
  <c r="C20" i="4" s="1"/>
  <c r="C24" i="4" s="1"/>
  <c r="C28" i="4" s="1"/>
  <c r="C32" i="4" s="1"/>
  <c r="C36" i="4" s="1"/>
  <c r="C40" i="4" s="1"/>
  <c r="C44" i="4" s="1"/>
  <c r="C48" i="4" s="1"/>
  <c r="C52" i="4" s="1"/>
  <c r="C56" i="4" s="1"/>
  <c r="C60" i="4" s="1"/>
  <c r="C64" i="4" s="1"/>
  <c r="C68" i="4" s="1"/>
  <c r="C72" i="4" s="1"/>
  <c r="C76" i="4" s="1"/>
  <c r="C80" i="4" s="1"/>
  <c r="C84" i="4" s="1"/>
  <c r="C88" i="4" s="1"/>
  <c r="C92" i="4" s="1"/>
  <c r="C96" i="4" s="1"/>
  <c r="C100" i="4" s="1"/>
  <c r="D8" i="4"/>
  <c r="D12" i="4" s="1"/>
  <c r="B9" i="4"/>
  <c r="B13" i="4" s="1"/>
  <c r="B17" i="4" s="1"/>
  <c r="B21" i="4" s="1"/>
  <c r="B25" i="4" s="1"/>
  <c r="B29" i="4" s="1"/>
  <c r="B33" i="4" s="1"/>
  <c r="C9" i="4"/>
  <c r="C13" i="4" s="1"/>
  <c r="C17" i="4" s="1"/>
  <c r="D9" i="4"/>
  <c r="D13" i="4" s="1"/>
  <c r="A7" i="4"/>
  <c r="A11" i="4" s="1"/>
  <c r="A15" i="4" s="1"/>
  <c r="A19" i="4" s="1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9" i="4"/>
  <c r="A13" i="4" s="1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6" i="4"/>
  <c r="A10" i="4" s="1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I8" i="4"/>
  <c r="I3" i="4"/>
  <c r="I4" i="4"/>
  <c r="I5" i="4"/>
  <c r="G2" i="4"/>
  <c r="H2" i="4" s="1"/>
  <c r="I2" i="4"/>
  <c r="I9" i="4" l="1"/>
  <c r="J2" i="4"/>
  <c r="E3" i="4" s="1"/>
  <c r="I7" i="4"/>
  <c r="I6" i="4"/>
  <c r="I10" i="4"/>
  <c r="D14" i="4"/>
  <c r="I14" i="4" s="1"/>
  <c r="D15" i="4"/>
  <c r="I11" i="4"/>
  <c r="K2" i="4"/>
  <c r="F3" i="4" s="1"/>
  <c r="D16" i="4"/>
  <c r="I12" i="4"/>
  <c r="I13" i="4"/>
  <c r="D17" i="4"/>
  <c r="G3" i="5"/>
  <c r="G2" i="5"/>
  <c r="B42" i="4"/>
  <c r="C43" i="4"/>
  <c r="C38" i="4"/>
  <c r="B37" i="4"/>
  <c r="B39" i="4"/>
  <c r="C21" i="4"/>
  <c r="D18" i="4"/>
  <c r="B16" i="4"/>
  <c r="G3" i="4" l="1"/>
  <c r="H3" i="4" s="1"/>
  <c r="J3" i="4" s="1"/>
  <c r="E4" i="4" s="1"/>
  <c r="D21" i="4"/>
  <c r="I17" i="4"/>
  <c r="D19" i="4"/>
  <c r="I15" i="4"/>
  <c r="D20" i="4"/>
  <c r="I16" i="4"/>
  <c r="J2" i="5"/>
  <c r="K2" i="5" s="1"/>
  <c r="L2" i="5"/>
  <c r="M2" i="5" s="1"/>
  <c r="H2" i="5"/>
  <c r="I2" i="5" s="1"/>
  <c r="L3" i="5"/>
  <c r="M3" i="5" s="1"/>
  <c r="H3" i="5"/>
  <c r="I3" i="5" s="1"/>
  <c r="J3" i="5"/>
  <c r="K3" i="5" s="1"/>
  <c r="G4" i="5"/>
  <c r="B46" i="4"/>
  <c r="C42" i="4"/>
  <c r="C47" i="4"/>
  <c r="B41" i="4"/>
  <c r="B43" i="4"/>
  <c r="B20" i="4"/>
  <c r="I18" i="4"/>
  <c r="D22" i="4"/>
  <c r="C25" i="4"/>
  <c r="K3" i="4" l="1"/>
  <c r="F4" i="4" s="1"/>
  <c r="G4" i="4" s="1"/>
  <c r="H4" i="4" s="1"/>
  <c r="D23" i="4"/>
  <c r="I19" i="4"/>
  <c r="D24" i="4"/>
  <c r="I20" i="4"/>
  <c r="D25" i="4"/>
  <c r="I21" i="4"/>
  <c r="J4" i="5"/>
  <c r="K4" i="5" s="1"/>
  <c r="H4" i="5"/>
  <c r="I4" i="5" s="1"/>
  <c r="L4" i="5"/>
  <c r="M4" i="5" s="1"/>
  <c r="G5" i="5"/>
  <c r="C51" i="4"/>
  <c r="B50" i="4"/>
  <c r="B45" i="4"/>
  <c r="C46" i="4"/>
  <c r="B47" i="4"/>
  <c r="B24" i="4"/>
  <c r="C29" i="4"/>
  <c r="C33" i="4" s="1"/>
  <c r="C37" i="4" s="1"/>
  <c r="C41" i="4" s="1"/>
  <c r="C45" i="4" s="1"/>
  <c r="C49" i="4" s="1"/>
  <c r="C53" i="4" s="1"/>
  <c r="C57" i="4" s="1"/>
  <c r="C61" i="4" s="1"/>
  <c r="C65" i="4" s="1"/>
  <c r="C69" i="4" s="1"/>
  <c r="C73" i="4" s="1"/>
  <c r="C77" i="4" s="1"/>
  <c r="C81" i="4" s="1"/>
  <c r="C85" i="4" s="1"/>
  <c r="I22" i="4"/>
  <c r="D26" i="4"/>
  <c r="I24" i="4" l="1"/>
  <c r="D28" i="4"/>
  <c r="I25" i="4"/>
  <c r="D29" i="4"/>
  <c r="I23" i="4"/>
  <c r="D27" i="4"/>
  <c r="L5" i="5"/>
  <c r="M5" i="5" s="1"/>
  <c r="H5" i="5"/>
  <c r="I5" i="5" s="1"/>
  <c r="J5" i="5"/>
  <c r="K5" i="5" s="1"/>
  <c r="C89" i="4"/>
  <c r="K4" i="4"/>
  <c r="F5" i="4" s="1"/>
  <c r="J4" i="4"/>
  <c r="E5" i="4" s="1"/>
  <c r="B51" i="4"/>
  <c r="C55" i="4"/>
  <c r="B54" i="4"/>
  <c r="C50" i="4"/>
  <c r="B49" i="4"/>
  <c r="I26" i="4"/>
  <c r="D30" i="4"/>
  <c r="B28" i="4"/>
  <c r="B32" i="4" s="1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D33" i="4" l="1"/>
  <c r="I29" i="4"/>
  <c r="I30" i="4"/>
  <c r="D34" i="4"/>
  <c r="I27" i="4"/>
  <c r="D31" i="4"/>
  <c r="D32" i="4"/>
  <c r="I28" i="4"/>
  <c r="I6" i="5"/>
  <c r="C93" i="4"/>
  <c r="B96" i="4"/>
  <c r="G5" i="4"/>
  <c r="H5" i="4" s="1"/>
  <c r="C54" i="4"/>
  <c r="C59" i="4"/>
  <c r="B55" i="4"/>
  <c r="B53" i="4"/>
  <c r="B58" i="4"/>
  <c r="I33" i="4" l="1"/>
  <c r="D37" i="4"/>
  <c r="I34" i="4"/>
  <c r="D38" i="4"/>
  <c r="I32" i="4"/>
  <c r="D36" i="4"/>
  <c r="I31" i="4"/>
  <c r="D35" i="4"/>
  <c r="K6" i="5"/>
  <c r="M6" i="5"/>
  <c r="B100" i="4"/>
  <c r="C97" i="4"/>
  <c r="J5" i="4"/>
  <c r="E6" i="4" s="1"/>
  <c r="K5" i="4"/>
  <c r="F6" i="4" s="1"/>
  <c r="B57" i="4"/>
  <c r="C58" i="4"/>
  <c r="B62" i="4"/>
  <c r="B66" i="4" s="1"/>
  <c r="B70" i="4" s="1"/>
  <c r="B74" i="4" s="1"/>
  <c r="B78" i="4" s="1"/>
  <c r="B82" i="4" s="1"/>
  <c r="B86" i="4" s="1"/>
  <c r="B90" i="4" s="1"/>
  <c r="B94" i="4" s="1"/>
  <c r="B98" i="4" s="1"/>
  <c r="B59" i="4"/>
  <c r="C63" i="4"/>
  <c r="C67" i="4" s="1"/>
  <c r="C71" i="4" s="1"/>
  <c r="C75" i="4" s="1"/>
  <c r="C79" i="4" s="1"/>
  <c r="C83" i="4" s="1"/>
  <c r="C87" i="4" s="1"/>
  <c r="C91" i="4" s="1"/>
  <c r="C95" i="4" s="1"/>
  <c r="C99" i="4" s="1"/>
  <c r="D39" i="4" l="1"/>
  <c r="I35" i="4"/>
  <c r="I38" i="4"/>
  <c r="D42" i="4"/>
  <c r="D40" i="4"/>
  <c r="I36" i="4"/>
  <c r="I37" i="4"/>
  <c r="D41" i="4"/>
  <c r="G6" i="4"/>
  <c r="C101" i="4"/>
  <c r="B61" i="4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63" i="4"/>
  <c r="B67" i="4" s="1"/>
  <c r="B71" i="4" s="1"/>
  <c r="B75" i="4" s="1"/>
  <c r="B79" i="4" s="1"/>
  <c r="B83" i="4" s="1"/>
  <c r="B87" i="4" s="1"/>
  <c r="B91" i="4" s="1"/>
  <c r="B95" i="4" s="1"/>
  <c r="B99" i="4" s="1"/>
  <c r="C62" i="4"/>
  <c r="C66" i="4" s="1"/>
  <c r="C70" i="4" s="1"/>
  <c r="C74" i="4" s="1"/>
  <c r="C78" i="4" s="1"/>
  <c r="C82" i="4" s="1"/>
  <c r="C86" i="4" s="1"/>
  <c r="C90" i="4" s="1"/>
  <c r="C94" i="4" s="1"/>
  <c r="C98" i="4" s="1"/>
  <c r="D44" i="4" l="1"/>
  <c r="I40" i="4"/>
  <c r="I41" i="4"/>
  <c r="D45" i="4"/>
  <c r="I42" i="4"/>
  <c r="D46" i="4"/>
  <c r="I39" i="4"/>
  <c r="D43" i="4"/>
  <c r="H6" i="4"/>
  <c r="J6" i="4" s="1"/>
  <c r="E7" i="4" s="1"/>
  <c r="I43" i="4" l="1"/>
  <c r="D47" i="4"/>
  <c r="I45" i="4"/>
  <c r="D49" i="4"/>
  <c r="I46" i="4"/>
  <c r="D50" i="4"/>
  <c r="D48" i="4"/>
  <c r="I44" i="4"/>
  <c r="K6" i="4"/>
  <c r="F7" i="4" s="1"/>
  <c r="G7" i="4" s="1"/>
  <c r="H7" i="4" s="1"/>
  <c r="I49" i="4" l="1"/>
  <c r="D53" i="4"/>
  <c r="I48" i="4"/>
  <c r="D52" i="4"/>
  <c r="I50" i="4"/>
  <c r="D54" i="4"/>
  <c r="D51" i="4"/>
  <c r="I47" i="4"/>
  <c r="K7" i="4"/>
  <c r="F8" i="4" s="1"/>
  <c r="J7" i="4"/>
  <c r="E8" i="4" s="1"/>
  <c r="I51" i="4" l="1"/>
  <c r="D55" i="4"/>
  <c r="I52" i="4"/>
  <c r="D56" i="4"/>
  <c r="I54" i="4"/>
  <c r="D58" i="4"/>
  <c r="I53" i="4"/>
  <c r="D57" i="4"/>
  <c r="G8" i="4"/>
  <c r="H8" i="4" s="1"/>
  <c r="K8" i="4" s="1"/>
  <c r="F9" i="4" s="1"/>
  <c r="D61" i="4" l="1"/>
  <c r="I57" i="4"/>
  <c r="I56" i="4"/>
  <c r="D60" i="4"/>
  <c r="D62" i="4"/>
  <c r="I58" i="4"/>
  <c r="I55" i="4"/>
  <c r="D59" i="4"/>
  <c r="J8" i="4"/>
  <c r="E9" i="4" s="1"/>
  <c r="G9" i="4" s="1"/>
  <c r="H9" i="4" s="1"/>
  <c r="D66" i="4" l="1"/>
  <c r="I62" i="4"/>
  <c r="I61" i="4"/>
  <c r="D65" i="4"/>
  <c r="I59" i="4"/>
  <c r="D63" i="4"/>
  <c r="D64" i="4"/>
  <c r="I60" i="4"/>
  <c r="K9" i="4"/>
  <c r="F10" i="4" s="1"/>
  <c r="J9" i="4"/>
  <c r="E10" i="4" s="1"/>
  <c r="I66" i="4" l="1"/>
  <c r="D70" i="4"/>
  <c r="I65" i="4"/>
  <c r="D69" i="4"/>
  <c r="I64" i="4"/>
  <c r="D68" i="4"/>
  <c r="I63" i="4"/>
  <c r="D67" i="4"/>
  <c r="G10" i="4"/>
  <c r="H10" i="4" s="1"/>
  <c r="D71" i="4" l="1"/>
  <c r="I67" i="4"/>
  <c r="D73" i="4"/>
  <c r="I69" i="4"/>
  <c r="I68" i="4"/>
  <c r="D72" i="4"/>
  <c r="D74" i="4"/>
  <c r="I70" i="4"/>
  <c r="K10" i="4"/>
  <c r="F11" i="4" s="1"/>
  <c r="J10" i="4"/>
  <c r="E11" i="4" s="1"/>
  <c r="I73" i="4" l="1"/>
  <c r="D77" i="4"/>
  <c r="D75" i="4"/>
  <c r="I71" i="4"/>
  <c r="I74" i="4"/>
  <c r="D78" i="4"/>
  <c r="I72" i="4"/>
  <c r="D76" i="4"/>
  <c r="G11" i="4"/>
  <c r="H11" i="4" s="1"/>
  <c r="K11" i="4" s="1"/>
  <c r="F12" i="4" s="1"/>
  <c r="D80" i="4" l="1"/>
  <c r="I76" i="4"/>
  <c r="I75" i="4"/>
  <c r="D79" i="4"/>
  <c r="I78" i="4"/>
  <c r="D82" i="4"/>
  <c r="I77" i="4"/>
  <c r="D81" i="4"/>
  <c r="J11" i="4"/>
  <c r="E12" i="4" s="1"/>
  <c r="G12" i="4" s="1"/>
  <c r="H12" i="4" s="1"/>
  <c r="K12" i="4" s="1"/>
  <c r="F13" i="4" s="1"/>
  <c r="D84" i="4" l="1"/>
  <c r="I80" i="4"/>
  <c r="I81" i="4"/>
  <c r="D85" i="4"/>
  <c r="D83" i="4"/>
  <c r="I79" i="4"/>
  <c r="I82" i="4"/>
  <c r="D86" i="4"/>
  <c r="J12" i="4"/>
  <c r="E13" i="4" s="1"/>
  <c r="G13" i="4" s="1"/>
  <c r="H13" i="4" s="1"/>
  <c r="I83" i="4" l="1"/>
  <c r="D87" i="4"/>
  <c r="D88" i="4"/>
  <c r="I84" i="4"/>
  <c r="D90" i="4"/>
  <c r="I86" i="4"/>
  <c r="I85" i="4"/>
  <c r="D89" i="4"/>
  <c r="J13" i="4"/>
  <c r="E14" i="4" s="1"/>
  <c r="K13" i="4"/>
  <c r="F14" i="4" s="1"/>
  <c r="D92" i="4" l="1"/>
  <c r="I88" i="4"/>
  <c r="I90" i="4"/>
  <c r="D94" i="4"/>
  <c r="I89" i="4"/>
  <c r="D93" i="4"/>
  <c r="D91" i="4"/>
  <c r="I87" i="4"/>
  <c r="G14" i="4"/>
  <c r="H14" i="4" s="1"/>
  <c r="I92" i="4" l="1"/>
  <c r="D96" i="4"/>
  <c r="I94" i="4"/>
  <c r="D98" i="4"/>
  <c r="I98" i="4" s="1"/>
  <c r="I91" i="4"/>
  <c r="D95" i="4"/>
  <c r="D97" i="4"/>
  <c r="I93" i="4"/>
  <c r="J14" i="4"/>
  <c r="E15" i="4" s="1"/>
  <c r="K14" i="4"/>
  <c r="F15" i="4" s="1"/>
  <c r="I97" i="4" l="1"/>
  <c r="D101" i="4"/>
  <c r="I101" i="4" s="1"/>
  <c r="I95" i="4"/>
  <c r="D99" i="4"/>
  <c r="I99" i="4" s="1"/>
  <c r="I96" i="4"/>
  <c r="D100" i="4"/>
  <c r="I100" i="4" s="1"/>
  <c r="G15" i="4"/>
  <c r="H15" i="4" s="1"/>
  <c r="K15" i="4" l="1"/>
  <c r="F16" i="4" s="1"/>
  <c r="J15" i="4"/>
  <c r="E16" i="4" s="1"/>
  <c r="G16" i="4" l="1"/>
  <c r="H16" i="4" s="1"/>
  <c r="K16" i="4" s="1"/>
  <c r="F17" i="4" s="1"/>
  <c r="J16" i="4" l="1"/>
  <c r="E17" i="4" s="1"/>
  <c r="G17" i="4" s="1"/>
  <c r="H17" i="4" s="1"/>
  <c r="J17" i="4" s="1"/>
  <c r="E18" i="4" s="1"/>
  <c r="K17" i="4" l="1"/>
  <c r="F18" i="4" s="1"/>
  <c r="G18" i="4" s="1"/>
  <c r="H18" i="4" s="1"/>
  <c r="J18" i="4" l="1"/>
  <c r="E19" i="4" s="1"/>
  <c r="K18" i="4"/>
  <c r="F19" i="4" s="1"/>
  <c r="G19" i="4" l="1"/>
  <c r="H19" i="4" s="1"/>
  <c r="J19" i="4" l="1"/>
  <c r="E20" i="4" s="1"/>
  <c r="K19" i="4"/>
  <c r="F20" i="4" s="1"/>
  <c r="G20" i="4" l="1"/>
  <c r="H20" i="4" s="1"/>
  <c r="K20" i="4" l="1"/>
  <c r="F21" i="4" s="1"/>
  <c r="J20" i="4"/>
  <c r="E21" i="4" s="1"/>
  <c r="G21" i="4" l="1"/>
  <c r="H21" i="4" l="1"/>
  <c r="J21" i="4" s="1"/>
  <c r="E22" i="4" s="1"/>
  <c r="K21" i="4" l="1"/>
  <c r="F22" i="4" s="1"/>
  <c r="G22" i="4" s="1"/>
  <c r="H22" i="4" s="1"/>
  <c r="J22" i="4" s="1"/>
  <c r="E23" i="4" s="1"/>
  <c r="K22" i="4" l="1"/>
  <c r="F23" i="4" s="1"/>
  <c r="G23" i="4" s="1"/>
  <c r="H23" i="4" s="1"/>
  <c r="J23" i="4" l="1"/>
  <c r="E24" i="4" s="1"/>
  <c r="K23" i="4"/>
  <c r="F24" i="4" s="1"/>
  <c r="G24" i="4" l="1"/>
  <c r="H24" i="4" s="1"/>
  <c r="K24" i="4" l="1"/>
  <c r="F25" i="4" s="1"/>
  <c r="J24" i="4"/>
  <c r="E25" i="4" s="1"/>
  <c r="G25" i="4" l="1"/>
  <c r="H25" i="4" l="1"/>
  <c r="K25" i="4" s="1"/>
  <c r="F26" i="4" s="1"/>
  <c r="J25" i="4" l="1"/>
  <c r="E26" i="4" s="1"/>
  <c r="G26" i="4" s="1"/>
  <c r="H26" i="4" s="1"/>
  <c r="K26" i="4" l="1"/>
  <c r="F27" i="4" s="1"/>
  <c r="J26" i="4"/>
  <c r="E27" i="4" s="1"/>
  <c r="G27" i="4" l="1"/>
  <c r="H27" i="4" s="1"/>
  <c r="K27" i="4" s="1"/>
  <c r="F28" i="4" s="1"/>
  <c r="J27" i="4" l="1"/>
  <c r="E28" i="4" s="1"/>
  <c r="G28" i="4" s="1"/>
  <c r="H28" i="4" l="1"/>
  <c r="K28" i="4" s="1"/>
  <c r="F29" i="4" s="1"/>
  <c r="J28" i="4" l="1"/>
  <c r="E29" i="4" s="1"/>
  <c r="G29" i="4" s="1"/>
  <c r="H29" i="4" s="1"/>
  <c r="J29" i="4" s="1"/>
  <c r="E30" i="4" s="1"/>
  <c r="K29" i="4" l="1"/>
  <c r="F30" i="4" s="1"/>
  <c r="G30" i="4" s="1"/>
  <c r="H30" i="4" s="1"/>
  <c r="K30" i="4" l="1"/>
  <c r="F31" i="4" s="1"/>
  <c r="J30" i="4"/>
  <c r="E31" i="4" s="1"/>
  <c r="G31" i="4" l="1"/>
  <c r="H31" i="4" l="1"/>
  <c r="J31" i="4" s="1"/>
  <c r="E32" i="4" s="1"/>
  <c r="K31" i="4" l="1"/>
  <c r="F32" i="4" s="1"/>
  <c r="G32" i="4" s="1"/>
  <c r="H32" i="4" s="1"/>
  <c r="K32" i="4" s="1"/>
  <c r="F33" i="4" s="1"/>
  <c r="J32" i="4" l="1"/>
  <c r="E33" i="4" s="1"/>
  <c r="G33" i="4" s="1"/>
  <c r="H33" i="4" s="1"/>
  <c r="J33" i="4" s="1"/>
  <c r="E34" i="4" s="1"/>
  <c r="K33" i="4" l="1"/>
  <c r="F34" i="4" s="1"/>
  <c r="G34" i="4" s="1"/>
  <c r="H34" i="4" s="1"/>
  <c r="J34" i="4" l="1"/>
  <c r="E35" i="4" s="1"/>
  <c r="K34" i="4"/>
  <c r="F35" i="4" s="1"/>
  <c r="G35" i="4" l="1"/>
  <c r="H35" i="4" s="1"/>
  <c r="K35" i="4" s="1"/>
  <c r="F36" i="4" s="1"/>
  <c r="J35" i="4" l="1"/>
  <c r="E36" i="4" s="1"/>
  <c r="G36" i="4" s="1"/>
  <c r="H36" i="4" s="1"/>
  <c r="J36" i="4" l="1"/>
  <c r="E37" i="4" s="1"/>
  <c r="K36" i="4"/>
  <c r="F37" i="4" s="1"/>
  <c r="G37" i="4" l="1"/>
  <c r="H37" i="4" s="1"/>
  <c r="J37" i="4" l="1"/>
  <c r="E38" i="4" s="1"/>
  <c r="K37" i="4"/>
  <c r="F38" i="4" s="1"/>
  <c r="G38" i="4" l="1"/>
  <c r="H38" i="4" s="1"/>
  <c r="K38" i="4" l="1"/>
  <c r="F39" i="4" s="1"/>
  <c r="J38" i="4"/>
  <c r="E39" i="4" s="1"/>
  <c r="G39" i="4" l="1"/>
  <c r="H39" i="4" l="1"/>
  <c r="K39" i="4" s="1"/>
  <c r="F40" i="4" s="1"/>
  <c r="J39" i="4" l="1"/>
  <c r="E40" i="4" s="1"/>
  <c r="G40" i="4" s="1"/>
  <c r="H40" i="4" l="1"/>
  <c r="K40" i="4" s="1"/>
  <c r="F41" i="4" s="1"/>
  <c r="J40" i="4" l="1"/>
  <c r="E41" i="4" s="1"/>
  <c r="G41" i="4" s="1"/>
  <c r="H41" i="4" s="1"/>
  <c r="J41" i="4" l="1"/>
  <c r="E42" i="4" s="1"/>
  <c r="K41" i="4"/>
  <c r="F42" i="4" s="1"/>
  <c r="G42" i="4" l="1"/>
  <c r="H42" i="4" s="1"/>
  <c r="J42" i="4" s="1"/>
  <c r="E43" i="4" s="1"/>
  <c r="K42" i="4" l="1"/>
  <c r="F43" i="4" s="1"/>
  <c r="G43" i="4" s="1"/>
  <c r="H43" i="4" s="1"/>
  <c r="K43" i="4" s="1"/>
  <c r="F44" i="4" s="1"/>
  <c r="J43" i="4" l="1"/>
  <c r="E44" i="4" s="1"/>
  <c r="G44" i="4" s="1"/>
  <c r="H44" i="4" s="1"/>
  <c r="J44" i="4" l="1"/>
  <c r="E45" i="4" s="1"/>
  <c r="K44" i="4"/>
  <c r="F45" i="4" s="1"/>
  <c r="G45" i="4" l="1"/>
  <c r="H45" i="4" s="1"/>
  <c r="J45" i="4" s="1"/>
  <c r="E46" i="4" s="1"/>
  <c r="K45" i="4" l="1"/>
  <c r="F46" i="4" s="1"/>
  <c r="G46" i="4" s="1"/>
  <c r="H46" i="4" s="1"/>
  <c r="J46" i="4" l="1"/>
  <c r="E47" i="4" s="1"/>
  <c r="K46" i="4"/>
  <c r="F47" i="4" s="1"/>
  <c r="G47" i="4" l="1"/>
  <c r="H47" i="4" s="1"/>
  <c r="K47" i="4" s="1"/>
  <c r="F48" i="4" s="1"/>
  <c r="J47" i="4" l="1"/>
  <c r="E48" i="4" s="1"/>
  <c r="G48" i="4" s="1"/>
  <c r="H48" i="4" l="1"/>
  <c r="K48" i="4" s="1"/>
  <c r="F49" i="4" s="1"/>
  <c r="J48" i="4" l="1"/>
  <c r="E49" i="4" s="1"/>
  <c r="G49" i="4" s="1"/>
  <c r="H49" i="4" s="1"/>
  <c r="K49" i="4" s="1"/>
  <c r="F50" i="4" s="1"/>
  <c r="J49" i="4" l="1"/>
  <c r="E50" i="4" s="1"/>
  <c r="G50" i="4" s="1"/>
  <c r="H50" i="4" s="1"/>
  <c r="K50" i="4" s="1"/>
  <c r="F51" i="4" s="1"/>
  <c r="J50" i="4" l="1"/>
  <c r="E51" i="4" s="1"/>
  <c r="G51" i="4" s="1"/>
  <c r="H51" i="4" s="1"/>
  <c r="J51" i="4" s="1"/>
  <c r="E52" i="4" s="1"/>
  <c r="K51" i="4" l="1"/>
  <c r="F52" i="4" s="1"/>
  <c r="G52" i="4" s="1"/>
  <c r="H52" i="4" l="1"/>
  <c r="J52" i="4" s="1"/>
  <c r="E53" i="4" s="1"/>
  <c r="K52" i="4" l="1"/>
  <c r="F53" i="4" s="1"/>
  <c r="G53" i="4" s="1"/>
  <c r="H53" i="4" s="1"/>
  <c r="K53" i="4" s="1"/>
  <c r="F54" i="4" s="1"/>
  <c r="J53" i="4" l="1"/>
  <c r="E54" i="4" s="1"/>
  <c r="G54" i="4" s="1"/>
  <c r="H54" i="4" l="1"/>
  <c r="J54" i="4" s="1"/>
  <c r="E55" i="4" s="1"/>
  <c r="K54" i="4" l="1"/>
  <c r="F55" i="4" s="1"/>
  <c r="G55" i="4" s="1"/>
  <c r="H55" i="4" l="1"/>
  <c r="J55" i="4" s="1"/>
  <c r="E56" i="4" s="1"/>
  <c r="K55" i="4" l="1"/>
  <c r="F56" i="4" s="1"/>
  <c r="G56" i="4" s="1"/>
  <c r="H56" i="4" s="1"/>
  <c r="K56" i="4" l="1"/>
  <c r="F57" i="4" s="1"/>
  <c r="J56" i="4"/>
  <c r="E57" i="4" s="1"/>
  <c r="G57" i="4" l="1"/>
  <c r="H57" i="4" s="1"/>
  <c r="K57" i="4" s="1"/>
  <c r="F58" i="4" s="1"/>
  <c r="J57" i="4" l="1"/>
  <c r="E58" i="4" s="1"/>
  <c r="G58" i="4" s="1"/>
  <c r="H58" i="4" s="1"/>
  <c r="K58" i="4" s="1"/>
  <c r="F59" i="4" s="1"/>
  <c r="J58" i="4" l="1"/>
  <c r="E59" i="4" s="1"/>
  <c r="G59" i="4" s="1"/>
  <c r="H59" i="4" s="1"/>
  <c r="K59" i="4" s="1"/>
  <c r="F60" i="4" s="1"/>
  <c r="J59" i="4" l="1"/>
  <c r="E60" i="4" s="1"/>
  <c r="G60" i="4" s="1"/>
  <c r="H60" i="4" s="1"/>
  <c r="K60" i="4" s="1"/>
  <c r="F61" i="4" s="1"/>
  <c r="J60" i="4" l="1"/>
  <c r="E61" i="4" s="1"/>
  <c r="G61" i="4" s="1"/>
  <c r="H61" i="4" s="1"/>
  <c r="J61" i="4" s="1"/>
  <c r="E62" i="4" s="1"/>
  <c r="K61" i="4" l="1"/>
  <c r="F62" i="4" s="1"/>
  <c r="G62" i="4" s="1"/>
  <c r="H62" i="4" s="1"/>
  <c r="K62" i="4" s="1"/>
  <c r="F63" i="4" s="1"/>
  <c r="J62" i="4" l="1"/>
  <c r="E63" i="4" s="1"/>
  <c r="G63" i="4" s="1"/>
  <c r="H63" i="4" s="1"/>
  <c r="K63" i="4" l="1"/>
  <c r="F64" i="4" s="1"/>
  <c r="J63" i="4"/>
  <c r="E64" i="4" s="1"/>
  <c r="G64" i="4" l="1"/>
  <c r="H64" i="4" s="1"/>
  <c r="K64" i="4" l="1"/>
  <c r="F65" i="4" s="1"/>
  <c r="J64" i="4"/>
  <c r="E65" i="4" s="1"/>
  <c r="G65" i="4" l="1"/>
  <c r="H65" i="4" l="1"/>
  <c r="J65" i="4" s="1"/>
  <c r="E66" i="4" s="1"/>
  <c r="K65" i="4" l="1"/>
  <c r="F66" i="4" s="1"/>
  <c r="G66" i="4" s="1"/>
  <c r="H66" i="4" s="1"/>
  <c r="J66" i="4" l="1"/>
  <c r="E67" i="4" s="1"/>
  <c r="K66" i="4"/>
  <c r="F67" i="4" s="1"/>
  <c r="G67" i="4" l="1"/>
  <c r="H67" i="4" s="1"/>
  <c r="J67" i="4" s="1"/>
  <c r="E68" i="4" s="1"/>
  <c r="K67" i="4" l="1"/>
  <c r="F68" i="4" s="1"/>
  <c r="G68" i="4" s="1"/>
  <c r="H68" i="4" s="1"/>
  <c r="J68" i="4" s="1"/>
  <c r="E69" i="4" s="1"/>
  <c r="K68" i="4" l="1"/>
  <c r="F69" i="4" s="1"/>
  <c r="G69" i="4" s="1"/>
  <c r="H69" i="4" s="1"/>
  <c r="J69" i="4" l="1"/>
  <c r="E70" i="4" s="1"/>
  <c r="K69" i="4"/>
  <c r="F70" i="4" s="1"/>
  <c r="G70" i="4" l="1"/>
  <c r="H70" i="4" s="1"/>
  <c r="K70" i="4" l="1"/>
  <c r="F71" i="4" s="1"/>
  <c r="J70" i="4"/>
  <c r="E71" i="4" s="1"/>
  <c r="G71" i="4" l="1"/>
  <c r="H71" i="4" s="1"/>
  <c r="J71" i="4" l="1"/>
  <c r="E72" i="4" s="1"/>
  <c r="K71" i="4"/>
  <c r="F72" i="4" s="1"/>
  <c r="G72" i="4" l="1"/>
  <c r="H72" i="4" s="1"/>
  <c r="K72" i="4" l="1"/>
  <c r="F73" i="4" s="1"/>
  <c r="J72" i="4"/>
  <c r="E73" i="4" s="1"/>
  <c r="G73" i="4" l="1"/>
  <c r="H73" i="4" s="1"/>
  <c r="J73" i="4" s="1"/>
  <c r="E74" i="4" s="1"/>
  <c r="K73" i="4" l="1"/>
  <c r="F74" i="4" s="1"/>
  <c r="G74" i="4" s="1"/>
  <c r="H74" i="4" s="1"/>
  <c r="K74" i="4" l="1"/>
  <c r="F75" i="4" s="1"/>
  <c r="J74" i="4"/>
  <c r="E75" i="4" s="1"/>
  <c r="G75" i="4" l="1"/>
  <c r="H75" i="4" s="1"/>
  <c r="K75" i="4" s="1"/>
  <c r="F76" i="4" s="1"/>
  <c r="J75" i="4" l="1"/>
  <c r="E76" i="4" s="1"/>
  <c r="G76" i="4" s="1"/>
  <c r="H76" i="4" s="1"/>
  <c r="K76" i="4" s="1"/>
  <c r="F77" i="4" s="1"/>
  <c r="J76" i="4" l="1"/>
  <c r="E77" i="4" s="1"/>
  <c r="G77" i="4" s="1"/>
  <c r="H77" i="4" s="1"/>
  <c r="J77" i="4" s="1"/>
  <c r="E78" i="4" s="1"/>
  <c r="K77" i="4" l="1"/>
  <c r="F78" i="4" s="1"/>
  <c r="G78" i="4" s="1"/>
  <c r="H78" i="4" s="1"/>
  <c r="J78" i="4" l="1"/>
  <c r="E79" i="4" s="1"/>
  <c r="K78" i="4"/>
  <c r="F79" i="4" s="1"/>
  <c r="G79" i="4" l="1"/>
  <c r="H79" i="4" s="1"/>
  <c r="J79" i="4" l="1"/>
  <c r="E80" i="4" s="1"/>
  <c r="K79" i="4"/>
  <c r="F80" i="4" s="1"/>
  <c r="G80" i="4" l="1"/>
  <c r="H80" i="4" s="1"/>
  <c r="J80" i="4" l="1"/>
  <c r="E81" i="4" s="1"/>
  <c r="K80" i="4"/>
  <c r="F81" i="4" s="1"/>
  <c r="G81" i="4" l="1"/>
  <c r="H81" i="4" s="1"/>
  <c r="J81" i="4" s="1"/>
  <c r="E82" i="4" s="1"/>
  <c r="K81" i="4" l="1"/>
  <c r="F82" i="4" s="1"/>
  <c r="G82" i="4" s="1"/>
  <c r="H82" i="4" s="1"/>
  <c r="K82" i="4" l="1"/>
  <c r="F83" i="4" s="1"/>
  <c r="J82" i="4"/>
  <c r="E83" i="4" s="1"/>
  <c r="G83" i="4" l="1"/>
  <c r="H83" i="4" s="1"/>
  <c r="K83" i="4" s="1"/>
  <c r="F84" i="4" s="1"/>
  <c r="J83" i="4" l="1"/>
  <c r="E84" i="4" s="1"/>
  <c r="G84" i="4" s="1"/>
  <c r="H84" i="4" s="1"/>
  <c r="J84" i="4" l="1"/>
  <c r="E85" i="4" s="1"/>
  <c r="K84" i="4"/>
  <c r="F85" i="4" s="1"/>
  <c r="G85" i="4" l="1"/>
  <c r="H85" i="4" s="1"/>
  <c r="J85" i="4" l="1"/>
  <c r="E86" i="4" s="1"/>
  <c r="K85" i="4"/>
  <c r="F86" i="4" s="1"/>
  <c r="G86" i="4" l="1"/>
  <c r="H86" i="4" s="1"/>
  <c r="J86" i="4" l="1"/>
  <c r="E87" i="4" s="1"/>
  <c r="K86" i="4"/>
  <c r="F87" i="4" s="1"/>
  <c r="G87" i="4" l="1"/>
  <c r="H87" i="4" s="1"/>
  <c r="J87" i="4" s="1"/>
  <c r="E88" i="4" s="1"/>
  <c r="B14" i="1"/>
  <c r="B13" i="1"/>
  <c r="B12" i="1"/>
  <c r="B11" i="1"/>
  <c r="H13" i="1"/>
  <c r="I13" i="1" s="1"/>
  <c r="K87" i="4" l="1"/>
  <c r="F88" i="4" s="1"/>
  <c r="G88" i="4" s="1"/>
  <c r="H88" i="4" s="1"/>
  <c r="H12" i="1"/>
  <c r="I12" i="1" s="1"/>
  <c r="H10" i="1"/>
  <c r="I10" i="1" s="1"/>
  <c r="H11" i="1"/>
  <c r="I11" i="1" s="1"/>
  <c r="K88" i="4" l="1"/>
  <c r="F89" i="4" s="1"/>
  <c r="J88" i="4"/>
  <c r="E89" i="4" s="1"/>
  <c r="G89" i="4" l="1"/>
  <c r="H89" i="4" s="1"/>
  <c r="K89" i="4" s="1"/>
  <c r="F90" i="4" s="1"/>
  <c r="J89" i="4" l="1"/>
  <c r="E90" i="4" s="1"/>
  <c r="G90" i="4" s="1"/>
  <c r="H90" i="4" s="1"/>
  <c r="K90" i="4" l="1"/>
  <c r="F91" i="4" s="1"/>
  <c r="J90" i="4"/>
  <c r="E91" i="4" s="1"/>
  <c r="G91" i="4" l="1"/>
  <c r="H91" i="4" s="1"/>
  <c r="K91" i="4" l="1"/>
  <c r="F92" i="4" s="1"/>
  <c r="J91" i="4"/>
  <c r="E92" i="4" s="1"/>
  <c r="G92" i="4" l="1"/>
  <c r="H92" i="4" s="1"/>
  <c r="J92" i="4" s="1"/>
  <c r="E93" i="4" s="1"/>
  <c r="K92" i="4" l="1"/>
  <c r="F93" i="4" s="1"/>
  <c r="G93" i="4" s="1"/>
  <c r="H93" i="4" s="1"/>
  <c r="K93" i="4" l="1"/>
  <c r="F94" i="4" s="1"/>
  <c r="J93" i="4"/>
  <c r="E94" i="4" s="1"/>
  <c r="G94" i="4" l="1"/>
  <c r="H94" i="4" s="1"/>
  <c r="K94" i="4" s="1"/>
  <c r="F95" i="4" s="1"/>
  <c r="J94" i="4" l="1"/>
  <c r="E95" i="4" s="1"/>
  <c r="G95" i="4" s="1"/>
  <c r="H95" i="4" s="1"/>
  <c r="J95" i="4" l="1"/>
  <c r="E96" i="4" s="1"/>
  <c r="K95" i="4"/>
  <c r="F96" i="4" s="1"/>
  <c r="G96" i="4" l="1"/>
  <c r="H96" i="4" s="1"/>
  <c r="K96" i="4" s="1"/>
  <c r="F97" i="4" s="1"/>
  <c r="J96" i="4" l="1"/>
  <c r="E97" i="4" s="1"/>
  <c r="G97" i="4" s="1"/>
  <c r="H97" i="4" s="1"/>
  <c r="K97" i="4" l="1"/>
  <c r="F98" i="4" s="1"/>
  <c r="J97" i="4"/>
  <c r="E98" i="4" s="1"/>
  <c r="G98" i="4" l="1"/>
  <c r="H98" i="4" s="1"/>
  <c r="K98" i="4" s="1"/>
  <c r="F99" i="4" s="1"/>
  <c r="J98" i="4" l="1"/>
  <c r="E99" i="4" s="1"/>
  <c r="G99" i="4" s="1"/>
  <c r="H99" i="4" s="1"/>
  <c r="J99" i="4" l="1"/>
  <c r="E100" i="4" s="1"/>
  <c r="K99" i="4"/>
  <c r="F100" i="4" s="1"/>
  <c r="G100" i="4" l="1"/>
  <c r="H100" i="4" s="1"/>
  <c r="K100" i="4" s="1"/>
  <c r="F101" i="4" s="1"/>
  <c r="P22" i="4" s="1"/>
  <c r="J100" i="4" l="1"/>
  <c r="E101" i="4" s="1"/>
  <c r="G101" i="4" l="1"/>
  <c r="H101" i="4" s="1"/>
  <c r="J101" i="4" s="1"/>
  <c r="O22" i="4"/>
  <c r="O32" i="4" l="1"/>
  <c r="P32" i="4" s="1"/>
  <c r="O36" i="4"/>
  <c r="P36" i="4" s="1"/>
  <c r="O33" i="4"/>
  <c r="P33" i="4" s="1"/>
  <c r="O37" i="4"/>
  <c r="P37" i="4" s="1"/>
  <c r="O34" i="4"/>
  <c r="P34" i="4" s="1"/>
  <c r="O30" i="4"/>
  <c r="P30" i="4" s="1"/>
  <c r="O31" i="4"/>
  <c r="P31" i="4" s="1"/>
  <c r="O35" i="4"/>
  <c r="P35" i="4" s="1"/>
  <c r="K101" i="4"/>
  <c r="O25" i="4"/>
  <c r="P25" i="4" s="1"/>
  <c r="O26" i="4"/>
  <c r="P26" i="4" s="1"/>
  <c r="O27" i="4"/>
  <c r="P27" i="4" s="1"/>
  <c r="O24" i="4"/>
  <c r="P24" i="4" s="1"/>
</calcChain>
</file>

<file path=xl/sharedStrings.xml><?xml version="1.0" encoding="utf-8"?>
<sst xmlns="http://schemas.openxmlformats.org/spreadsheetml/2006/main" count="155" uniqueCount="67">
  <si>
    <t>Min z= suma de error</t>
  </si>
  <si>
    <t>w1</t>
  </si>
  <si>
    <t>Salida</t>
  </si>
  <si>
    <t>Valor</t>
  </si>
  <si>
    <t>s.a.</t>
  </si>
  <si>
    <t>r1</t>
  </si>
  <si>
    <t>r2</t>
  </si>
  <si>
    <t>r3</t>
  </si>
  <si>
    <t>r4</t>
  </si>
  <si>
    <t>Prueba</t>
  </si>
  <si>
    <t>Entrada</t>
  </si>
  <si>
    <t>Salida redond</t>
  </si>
  <si>
    <t>Id Vector</t>
  </si>
  <si>
    <t>w0</t>
  </si>
  <si>
    <t>net</t>
  </si>
  <si>
    <t>y</t>
  </si>
  <si>
    <t>Sal_des</t>
  </si>
  <si>
    <t>cambio w0</t>
  </si>
  <si>
    <t>cambio w1</t>
  </si>
  <si>
    <t>coef_aprend</t>
  </si>
  <si>
    <t>net=x0w0+x1w1</t>
  </si>
  <si>
    <t>Función Transferencia=escalón</t>
  </si>
  <si>
    <t>cambio_w0=x0(bias)coef_aprend(sal_des-y)</t>
  </si>
  <si>
    <t>cambio_w1=x1coef_aprend(sal_des-y)</t>
  </si>
  <si>
    <t>w0'=w0+cambio_w0</t>
  </si>
  <si>
    <t>w1'=w1+cambio_w1</t>
  </si>
  <si>
    <t>x0(bias)</t>
  </si>
  <si>
    <t>sal_des</t>
  </si>
  <si>
    <t>y_esc</t>
  </si>
  <si>
    <t>error_esc</t>
  </si>
  <si>
    <t>y_sig</t>
  </si>
  <si>
    <t>error_sig</t>
  </si>
  <si>
    <t>y_tanh</t>
  </si>
  <si>
    <t>error_tanh</t>
  </si>
  <si>
    <t>Vector</t>
  </si>
  <si>
    <t>x1</t>
  </si>
  <si>
    <t>Lím x</t>
  </si>
  <si>
    <t>Solucion</t>
  </si>
  <si>
    <t>Lim y</t>
  </si>
  <si>
    <t>sigma x</t>
  </si>
  <si>
    <t>Z</t>
  </si>
  <si>
    <t>sigma y</t>
  </si>
  <si>
    <t>Iteración</t>
  </si>
  <si>
    <t>T</t>
  </si>
  <si>
    <t>Zc</t>
  </si>
  <si>
    <t>Zn=f(xj)</t>
  </si>
  <si>
    <t>(Zn-Zc)/T</t>
  </si>
  <si>
    <t>Prob. Acept</t>
  </si>
  <si>
    <t xml:space="preserve"> -22&lt;=w0&lt;=22</t>
  </si>
  <si>
    <t>media_x</t>
  </si>
  <si>
    <t>media_y</t>
  </si>
  <si>
    <t>Que sea mayor a P para elegirlo</t>
  </si>
  <si>
    <t>Decisión</t>
  </si>
  <si>
    <t>Prob &gt;</t>
  </si>
  <si>
    <t>Prob</t>
  </si>
  <si>
    <t>w0&lt;=22</t>
  </si>
  <si>
    <t>w0&gt;=-22</t>
  </si>
  <si>
    <t>w1&lt;=22</t>
  </si>
  <si>
    <t>w1&gt;=-22</t>
  </si>
  <si>
    <t>Solución de prueba obtenida, w0</t>
  </si>
  <si>
    <t>Solución de prueba obtenida, w1</t>
  </si>
  <si>
    <t>#aleat w0</t>
  </si>
  <si>
    <t>#aleat w1</t>
  </si>
  <si>
    <t>Observacion aleatoria, w0</t>
  </si>
  <si>
    <t>Observacion aleatoria, w1</t>
  </si>
  <si>
    <t>Vector Entrada</t>
  </si>
  <si>
    <t xml:space="preserve">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</si>
</sst>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619125</xdr:colOff>
      <xdr:row>7</xdr:row>
      <xdr:rowOff>152400</xdr:rowOff>
    </xdr:from>
    <xdr:to>
      <xdr:col>18</xdr:col>
      <xdr:colOff>444501</xdr:colOff>
      <xdr:row>18</xdr:row>
      <xdr:rowOff>76200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485900"/>
          <a:ext cx="4159251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449772</xdr:colOff>
      <xdr:row>1</xdr:row>
      <xdr:rowOff>104775</xdr:rowOff>
    </xdr:from>
    <xdr:to>
      <xdr:col>18</xdr:col>
      <xdr:colOff>469900</xdr:colOff>
      <xdr:row>11</xdr:row>
      <xdr:rowOff>59287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772" y="295275"/>
          <a:ext cx="3830128" cy="1859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B31226A8-1A41-41FA-971A-1F40C9993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30A8C522-6176-48F0-8EEC-9D7A77D31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workbookViewId="0">
      <selection activeCell="N27" sqref="N27"/>
    </sheetView>
  </sheetViews>
  <sheetFormatPr baseColWidth="10" defaultRowHeight="15" x14ac:dyDescent="0.25"/>
  <cols>
    <col min="2" max="2" width="11.42578125" style="8"/>
    <col min="14" max="14" width="15.28515625" bestFit="1" customWidth="1"/>
    <col min="16" max="16" width="12.85546875" customWidth="1"/>
    <col min="18" max="18" width="14" customWidth="1"/>
  </cols>
  <sheetData>
    <row r="1" spans="1:16" x14ac:dyDescent="0.25">
      <c r="A1" s="13" t="s">
        <v>12</v>
      </c>
      <c r="B1" s="14" t="s">
        <v>26</v>
      </c>
      <c r="C1" s="13" t="s">
        <v>3</v>
      </c>
      <c r="D1" s="13" t="s">
        <v>2</v>
      </c>
      <c r="E1" s="34" t="s">
        <v>13</v>
      </c>
      <c r="F1" s="35" t="s">
        <v>1</v>
      </c>
      <c r="G1" s="7" t="s">
        <v>14</v>
      </c>
      <c r="H1" s="4" t="s">
        <v>15</v>
      </c>
      <c r="I1" s="4" t="s">
        <v>16</v>
      </c>
      <c r="J1" s="7" t="s">
        <v>17</v>
      </c>
      <c r="K1" s="7" t="s">
        <v>18</v>
      </c>
      <c r="L1" s="4" t="s">
        <v>19</v>
      </c>
      <c r="O1" t="s">
        <v>20</v>
      </c>
    </row>
    <row r="2" spans="1:16" x14ac:dyDescent="0.25">
      <c r="A2" s="9">
        <v>1</v>
      </c>
      <c r="B2" s="10">
        <v>1</v>
      </c>
      <c r="C2" s="11">
        <v>1</v>
      </c>
      <c r="D2" s="11">
        <v>1</v>
      </c>
      <c r="E2" s="36">
        <v>1</v>
      </c>
      <c r="F2" s="36">
        <v>1</v>
      </c>
      <c r="G2">
        <f>B2*E2+C2*F2</f>
        <v>2</v>
      </c>
      <c r="H2">
        <f>IF((1/(1+EXP(-G2)))&gt;0.5,1,0)</f>
        <v>1</v>
      </c>
      <c r="I2">
        <f>D2</f>
        <v>1</v>
      </c>
      <c r="J2">
        <f>$L$2*B2*(I2-H2)</f>
        <v>0</v>
      </c>
      <c r="K2">
        <f>$L$2*C2*(I2-H2)</f>
        <v>0</v>
      </c>
      <c r="L2">
        <v>0.1</v>
      </c>
      <c r="O2" t="s">
        <v>21</v>
      </c>
    </row>
    <row r="3" spans="1:16" x14ac:dyDescent="0.25">
      <c r="A3" s="9">
        <v>2</v>
      </c>
      <c r="B3" s="10">
        <v>1</v>
      </c>
      <c r="C3" s="11">
        <v>5</v>
      </c>
      <c r="D3" s="11">
        <v>1</v>
      </c>
      <c r="E3" s="36">
        <f t="shared" ref="E3:F5" si="0">E2+J2</f>
        <v>1</v>
      </c>
      <c r="F3" s="36">
        <f t="shared" si="0"/>
        <v>1</v>
      </c>
      <c r="G3">
        <f t="shared" ref="G3:G5" si="1">B3*E3+C3*F3</f>
        <v>6</v>
      </c>
      <c r="H3">
        <f t="shared" ref="H3:H66" si="2">IF((1/(1+EXP(-G3)))&gt;0.5,1,0)</f>
        <v>1</v>
      </c>
      <c r="I3">
        <f t="shared" ref="I3:I5" si="3">D3</f>
        <v>1</v>
      </c>
      <c r="J3">
        <f t="shared" ref="J3:J5" si="4">$L$2*B3*(I3-H3)</f>
        <v>0</v>
      </c>
      <c r="K3">
        <f t="shared" ref="K3:K5" si="5">$L$2*C3*(I3-H3)</f>
        <v>0</v>
      </c>
      <c r="O3" t="s">
        <v>22</v>
      </c>
    </row>
    <row r="4" spans="1:16" x14ac:dyDescent="0.25">
      <c r="A4" s="9">
        <v>3</v>
      </c>
      <c r="B4" s="10">
        <v>1</v>
      </c>
      <c r="C4" s="11">
        <v>6</v>
      </c>
      <c r="D4" s="11">
        <v>0</v>
      </c>
      <c r="E4" s="36">
        <f t="shared" si="0"/>
        <v>1</v>
      </c>
      <c r="F4" s="36">
        <f t="shared" si="0"/>
        <v>1</v>
      </c>
      <c r="G4">
        <f t="shared" si="1"/>
        <v>7</v>
      </c>
      <c r="H4">
        <f t="shared" si="2"/>
        <v>1</v>
      </c>
      <c r="I4">
        <f t="shared" si="3"/>
        <v>0</v>
      </c>
      <c r="J4">
        <f t="shared" si="4"/>
        <v>-0.1</v>
      </c>
      <c r="K4">
        <f t="shared" si="5"/>
        <v>-0.60000000000000009</v>
      </c>
      <c r="O4" t="s">
        <v>23</v>
      </c>
    </row>
    <row r="5" spans="1:16" x14ac:dyDescent="0.25">
      <c r="A5" s="9">
        <v>4</v>
      </c>
      <c r="B5" s="10">
        <v>1</v>
      </c>
      <c r="C5" s="11">
        <v>10</v>
      </c>
      <c r="D5" s="11">
        <v>0</v>
      </c>
      <c r="E5" s="36">
        <f t="shared" si="0"/>
        <v>0.9</v>
      </c>
      <c r="F5" s="36">
        <f t="shared" si="0"/>
        <v>0.39999999999999991</v>
      </c>
      <c r="G5">
        <f t="shared" si="1"/>
        <v>4.8999999999999995</v>
      </c>
      <c r="H5">
        <f t="shared" si="2"/>
        <v>1</v>
      </c>
      <c r="I5">
        <f t="shared" si="3"/>
        <v>0</v>
      </c>
      <c r="J5">
        <f t="shared" si="4"/>
        <v>-0.1</v>
      </c>
      <c r="K5">
        <f t="shared" si="5"/>
        <v>-1</v>
      </c>
      <c r="O5" t="s">
        <v>24</v>
      </c>
    </row>
    <row r="6" spans="1:16" x14ac:dyDescent="0.25">
      <c r="A6" s="9">
        <f>A2</f>
        <v>1</v>
      </c>
      <c r="B6" s="9">
        <f t="shared" ref="B6:D6" si="6">B2</f>
        <v>1</v>
      </c>
      <c r="C6" s="9">
        <f t="shared" si="6"/>
        <v>1</v>
      </c>
      <c r="D6" s="9">
        <f t="shared" si="6"/>
        <v>1</v>
      </c>
      <c r="E6" s="36">
        <f t="shared" ref="E6:E9" si="7">E5+J5</f>
        <v>0.8</v>
      </c>
      <c r="F6" s="36">
        <f t="shared" ref="F6:F9" si="8">F5+K5</f>
        <v>-0.60000000000000009</v>
      </c>
      <c r="G6">
        <f t="shared" ref="G6:G9" si="9">B6*E6+C6*F6</f>
        <v>0.19999999999999996</v>
      </c>
      <c r="H6">
        <f t="shared" si="2"/>
        <v>1</v>
      </c>
      <c r="I6">
        <f t="shared" ref="I6:I9" si="10">D6</f>
        <v>1</v>
      </c>
      <c r="J6">
        <f t="shared" ref="J6:J9" si="11">$L$2*B6*(I6-H6)</f>
        <v>0</v>
      </c>
      <c r="K6">
        <f t="shared" ref="K6:K9" si="12">$L$2*C6*(I6-H6)</f>
        <v>0</v>
      </c>
      <c r="O6" t="s">
        <v>25</v>
      </c>
    </row>
    <row r="7" spans="1:16" x14ac:dyDescent="0.25">
      <c r="A7" s="9">
        <f t="shared" ref="A7:D9" si="13">A3</f>
        <v>2</v>
      </c>
      <c r="B7" s="9">
        <f t="shared" si="13"/>
        <v>1</v>
      </c>
      <c r="C7" s="9">
        <f t="shared" si="13"/>
        <v>5</v>
      </c>
      <c r="D7" s="9">
        <f t="shared" si="13"/>
        <v>1</v>
      </c>
      <c r="E7" s="36">
        <f t="shared" si="7"/>
        <v>0.8</v>
      </c>
      <c r="F7" s="36">
        <f t="shared" si="8"/>
        <v>-0.60000000000000009</v>
      </c>
      <c r="G7">
        <f t="shared" si="9"/>
        <v>-2.2000000000000002</v>
      </c>
      <c r="H7">
        <f t="shared" si="2"/>
        <v>0</v>
      </c>
      <c r="I7">
        <f t="shared" si="10"/>
        <v>1</v>
      </c>
      <c r="J7">
        <f t="shared" si="11"/>
        <v>0.1</v>
      </c>
      <c r="K7">
        <f t="shared" si="12"/>
        <v>0.5</v>
      </c>
    </row>
    <row r="8" spans="1:16" x14ac:dyDescent="0.25">
      <c r="A8" s="9">
        <f t="shared" si="13"/>
        <v>3</v>
      </c>
      <c r="B8" s="9">
        <f t="shared" si="13"/>
        <v>1</v>
      </c>
      <c r="C8" s="9">
        <f t="shared" si="13"/>
        <v>6</v>
      </c>
      <c r="D8" s="9">
        <f t="shared" si="13"/>
        <v>0</v>
      </c>
      <c r="E8" s="36">
        <f t="shared" si="7"/>
        <v>0.9</v>
      </c>
      <c r="F8" s="36">
        <f t="shared" si="8"/>
        <v>-0.10000000000000009</v>
      </c>
      <c r="G8">
        <f t="shared" si="9"/>
        <v>0.29999999999999949</v>
      </c>
      <c r="H8">
        <f t="shared" si="2"/>
        <v>1</v>
      </c>
      <c r="I8">
        <f t="shared" si="10"/>
        <v>0</v>
      </c>
      <c r="J8">
        <f t="shared" si="11"/>
        <v>-0.1</v>
      </c>
      <c r="K8">
        <f t="shared" si="12"/>
        <v>-0.60000000000000009</v>
      </c>
    </row>
    <row r="9" spans="1:16" x14ac:dyDescent="0.25">
      <c r="A9" s="9">
        <f t="shared" si="13"/>
        <v>4</v>
      </c>
      <c r="B9" s="9">
        <f t="shared" si="13"/>
        <v>1</v>
      </c>
      <c r="C9" s="9">
        <f t="shared" si="13"/>
        <v>10</v>
      </c>
      <c r="D9" s="9">
        <f t="shared" si="13"/>
        <v>0</v>
      </c>
      <c r="E9" s="36">
        <f t="shared" si="7"/>
        <v>0.8</v>
      </c>
      <c r="F9" s="36">
        <f t="shared" si="8"/>
        <v>-0.70000000000000018</v>
      </c>
      <c r="G9">
        <f t="shared" si="9"/>
        <v>-6.200000000000002</v>
      </c>
      <c r="H9">
        <f t="shared" si="2"/>
        <v>0</v>
      </c>
      <c r="I9">
        <f t="shared" si="10"/>
        <v>0</v>
      </c>
      <c r="J9">
        <f t="shared" si="11"/>
        <v>0</v>
      </c>
      <c r="K9">
        <f t="shared" si="12"/>
        <v>0</v>
      </c>
    </row>
    <row r="10" spans="1:16" x14ac:dyDescent="0.25">
      <c r="A10" s="9">
        <f t="shared" ref="A10:D10" si="14">A6</f>
        <v>1</v>
      </c>
      <c r="B10" s="9">
        <f t="shared" si="14"/>
        <v>1</v>
      </c>
      <c r="C10" s="9">
        <f t="shared" si="14"/>
        <v>1</v>
      </c>
      <c r="D10" s="9">
        <f t="shared" si="14"/>
        <v>1</v>
      </c>
      <c r="E10" s="36">
        <f t="shared" ref="E10:E34" si="15">E9+J9</f>
        <v>0.8</v>
      </c>
      <c r="F10" s="36">
        <f t="shared" ref="F10:F34" si="16">F9+K9</f>
        <v>-0.70000000000000018</v>
      </c>
      <c r="G10">
        <f t="shared" ref="G10:G34" si="17">B10*E10+C10*F10</f>
        <v>9.9999999999999867E-2</v>
      </c>
      <c r="H10">
        <f t="shared" si="2"/>
        <v>1</v>
      </c>
      <c r="I10">
        <f t="shared" ref="I10:I34" si="18">D10</f>
        <v>1</v>
      </c>
      <c r="J10">
        <f t="shared" ref="J10:J34" si="19">$L$2*B10*(I10-H10)</f>
        <v>0</v>
      </c>
      <c r="K10">
        <f t="shared" ref="K10:K34" si="20">$L$2*C10*(I10-H10)</f>
        <v>0</v>
      </c>
    </row>
    <row r="11" spans="1:16" x14ac:dyDescent="0.25">
      <c r="A11" s="9">
        <f t="shared" ref="A11:D11" si="21">A7</f>
        <v>2</v>
      </c>
      <c r="B11" s="9">
        <f t="shared" si="21"/>
        <v>1</v>
      </c>
      <c r="C11" s="9">
        <f t="shared" si="21"/>
        <v>5</v>
      </c>
      <c r="D11" s="9">
        <f t="shared" si="21"/>
        <v>1</v>
      </c>
      <c r="E11" s="36">
        <f t="shared" si="15"/>
        <v>0.8</v>
      </c>
      <c r="F11" s="36">
        <f t="shared" si="16"/>
        <v>-0.70000000000000018</v>
      </c>
      <c r="G11">
        <f t="shared" si="17"/>
        <v>-2.7000000000000011</v>
      </c>
      <c r="H11">
        <f t="shared" si="2"/>
        <v>0</v>
      </c>
      <c r="I11">
        <f t="shared" si="18"/>
        <v>1</v>
      </c>
      <c r="J11">
        <f t="shared" si="19"/>
        <v>0.1</v>
      </c>
      <c r="K11">
        <f t="shared" si="20"/>
        <v>0.5</v>
      </c>
    </row>
    <row r="12" spans="1:16" x14ac:dyDescent="0.25">
      <c r="A12" s="9">
        <f t="shared" ref="A12:D12" si="22">A8</f>
        <v>3</v>
      </c>
      <c r="B12" s="9">
        <f t="shared" si="22"/>
        <v>1</v>
      </c>
      <c r="C12" s="9">
        <f t="shared" si="22"/>
        <v>6</v>
      </c>
      <c r="D12" s="9">
        <f t="shared" si="22"/>
        <v>0</v>
      </c>
      <c r="E12" s="36">
        <f t="shared" si="15"/>
        <v>0.9</v>
      </c>
      <c r="F12" s="36">
        <f t="shared" si="16"/>
        <v>-0.20000000000000018</v>
      </c>
      <c r="G12">
        <f t="shared" si="17"/>
        <v>-0.30000000000000104</v>
      </c>
      <c r="H12">
        <f t="shared" si="2"/>
        <v>0</v>
      </c>
      <c r="I12">
        <f t="shared" si="18"/>
        <v>0</v>
      </c>
      <c r="J12">
        <f t="shared" si="19"/>
        <v>0</v>
      </c>
      <c r="K12">
        <f t="shared" si="20"/>
        <v>0</v>
      </c>
    </row>
    <row r="13" spans="1:16" x14ac:dyDescent="0.25">
      <c r="A13" s="9">
        <f t="shared" ref="A13:D13" si="23">A9</f>
        <v>4</v>
      </c>
      <c r="B13" s="9">
        <f t="shared" si="23"/>
        <v>1</v>
      </c>
      <c r="C13" s="9">
        <f t="shared" si="23"/>
        <v>10</v>
      </c>
      <c r="D13" s="9">
        <f t="shared" si="23"/>
        <v>0</v>
      </c>
      <c r="E13" s="36">
        <f t="shared" si="15"/>
        <v>0.9</v>
      </c>
      <c r="F13" s="36">
        <f t="shared" si="16"/>
        <v>-0.20000000000000018</v>
      </c>
      <c r="G13">
        <f t="shared" si="17"/>
        <v>-1.1000000000000019</v>
      </c>
      <c r="H13">
        <f t="shared" si="2"/>
        <v>0</v>
      </c>
      <c r="I13">
        <f t="shared" si="18"/>
        <v>0</v>
      </c>
      <c r="J13">
        <f t="shared" si="19"/>
        <v>0</v>
      </c>
      <c r="K13">
        <f t="shared" si="20"/>
        <v>0</v>
      </c>
      <c r="P13" s="15"/>
    </row>
    <row r="14" spans="1:16" x14ac:dyDescent="0.25">
      <c r="A14" s="9">
        <f t="shared" ref="A14:D14" si="24">A10</f>
        <v>1</v>
      </c>
      <c r="B14" s="9">
        <f t="shared" si="24"/>
        <v>1</v>
      </c>
      <c r="C14" s="9">
        <f t="shared" si="24"/>
        <v>1</v>
      </c>
      <c r="D14" s="9">
        <f t="shared" si="24"/>
        <v>1</v>
      </c>
      <c r="E14" s="36">
        <f t="shared" si="15"/>
        <v>0.9</v>
      </c>
      <c r="F14" s="36">
        <f t="shared" si="16"/>
        <v>-0.20000000000000018</v>
      </c>
      <c r="G14">
        <f t="shared" si="17"/>
        <v>0.69999999999999984</v>
      </c>
      <c r="H14">
        <f t="shared" si="2"/>
        <v>1</v>
      </c>
      <c r="I14">
        <f t="shared" si="18"/>
        <v>1</v>
      </c>
      <c r="J14">
        <f t="shared" si="19"/>
        <v>0</v>
      </c>
      <c r="K14">
        <f t="shared" si="20"/>
        <v>0</v>
      </c>
    </row>
    <row r="15" spans="1:16" x14ac:dyDescent="0.25">
      <c r="A15" s="9">
        <f t="shared" ref="A15:D15" si="25">A11</f>
        <v>2</v>
      </c>
      <c r="B15" s="9">
        <f t="shared" si="25"/>
        <v>1</v>
      </c>
      <c r="C15" s="9">
        <f t="shared" si="25"/>
        <v>5</v>
      </c>
      <c r="D15" s="9">
        <f t="shared" si="25"/>
        <v>1</v>
      </c>
      <c r="E15" s="36">
        <f t="shared" si="15"/>
        <v>0.9</v>
      </c>
      <c r="F15" s="36">
        <f t="shared" si="16"/>
        <v>-0.20000000000000018</v>
      </c>
      <c r="G15">
        <f t="shared" si="17"/>
        <v>-0.10000000000000087</v>
      </c>
      <c r="H15">
        <f t="shared" si="2"/>
        <v>0</v>
      </c>
      <c r="I15">
        <f t="shared" si="18"/>
        <v>1</v>
      </c>
      <c r="J15">
        <f t="shared" si="19"/>
        <v>0.1</v>
      </c>
      <c r="K15">
        <f t="shared" si="20"/>
        <v>0.5</v>
      </c>
    </row>
    <row r="16" spans="1:16" x14ac:dyDescent="0.25">
      <c r="A16" s="9">
        <f t="shared" ref="A16:D16" si="26">A12</f>
        <v>3</v>
      </c>
      <c r="B16" s="9">
        <f t="shared" si="26"/>
        <v>1</v>
      </c>
      <c r="C16" s="9">
        <f t="shared" si="26"/>
        <v>6</v>
      </c>
      <c r="D16" s="9">
        <f t="shared" si="26"/>
        <v>0</v>
      </c>
      <c r="E16" s="36">
        <f t="shared" si="15"/>
        <v>1</v>
      </c>
      <c r="F16" s="36">
        <f t="shared" si="16"/>
        <v>0.29999999999999982</v>
      </c>
      <c r="G16">
        <f t="shared" si="17"/>
        <v>2.7999999999999989</v>
      </c>
      <c r="H16">
        <f t="shared" si="2"/>
        <v>1</v>
      </c>
      <c r="I16">
        <f t="shared" si="18"/>
        <v>0</v>
      </c>
      <c r="J16">
        <f t="shared" si="19"/>
        <v>-0.1</v>
      </c>
      <c r="K16">
        <f t="shared" si="20"/>
        <v>-0.60000000000000009</v>
      </c>
    </row>
    <row r="17" spans="1:16" x14ac:dyDescent="0.25">
      <c r="A17" s="9">
        <f t="shared" ref="A17:D17" si="27">A13</f>
        <v>4</v>
      </c>
      <c r="B17" s="9">
        <f t="shared" si="27"/>
        <v>1</v>
      </c>
      <c r="C17" s="9">
        <f t="shared" si="27"/>
        <v>10</v>
      </c>
      <c r="D17" s="9">
        <f t="shared" si="27"/>
        <v>0</v>
      </c>
      <c r="E17" s="36">
        <f t="shared" si="15"/>
        <v>0.9</v>
      </c>
      <c r="F17" s="36">
        <f t="shared" si="16"/>
        <v>-0.30000000000000027</v>
      </c>
      <c r="G17">
        <f t="shared" si="17"/>
        <v>-2.1000000000000028</v>
      </c>
      <c r="H17">
        <f t="shared" si="2"/>
        <v>0</v>
      </c>
      <c r="I17">
        <f t="shared" si="18"/>
        <v>0</v>
      </c>
      <c r="J17">
        <f t="shared" si="19"/>
        <v>0</v>
      </c>
      <c r="K17">
        <f t="shared" si="20"/>
        <v>0</v>
      </c>
    </row>
    <row r="18" spans="1:16" x14ac:dyDescent="0.25">
      <c r="A18" s="9">
        <f t="shared" ref="A18:D18" si="28">A14</f>
        <v>1</v>
      </c>
      <c r="B18" s="9">
        <f t="shared" si="28"/>
        <v>1</v>
      </c>
      <c r="C18" s="9">
        <f t="shared" si="28"/>
        <v>1</v>
      </c>
      <c r="D18" s="9">
        <f t="shared" si="28"/>
        <v>1</v>
      </c>
      <c r="E18" s="36">
        <f t="shared" si="15"/>
        <v>0.9</v>
      </c>
      <c r="F18" s="36">
        <f t="shared" si="16"/>
        <v>-0.30000000000000027</v>
      </c>
      <c r="G18">
        <f t="shared" si="17"/>
        <v>0.59999999999999976</v>
      </c>
      <c r="H18">
        <f t="shared" si="2"/>
        <v>1</v>
      </c>
      <c r="I18">
        <f t="shared" si="18"/>
        <v>1</v>
      </c>
      <c r="J18">
        <f t="shared" si="19"/>
        <v>0</v>
      </c>
      <c r="K18">
        <f t="shared" si="20"/>
        <v>0</v>
      </c>
    </row>
    <row r="19" spans="1:16" x14ac:dyDescent="0.25">
      <c r="A19" s="9">
        <f t="shared" ref="A19:D19" si="29">A15</f>
        <v>2</v>
      </c>
      <c r="B19" s="9">
        <f t="shared" si="29"/>
        <v>1</v>
      </c>
      <c r="C19" s="9">
        <f t="shared" si="29"/>
        <v>5</v>
      </c>
      <c r="D19" s="9">
        <f t="shared" si="29"/>
        <v>1</v>
      </c>
      <c r="E19" s="36">
        <f t="shared" si="15"/>
        <v>0.9</v>
      </c>
      <c r="F19" s="36">
        <f t="shared" si="16"/>
        <v>-0.30000000000000027</v>
      </c>
      <c r="G19">
        <f t="shared" si="17"/>
        <v>-0.60000000000000131</v>
      </c>
      <c r="H19">
        <f t="shared" si="2"/>
        <v>0</v>
      </c>
      <c r="I19">
        <f t="shared" si="18"/>
        <v>1</v>
      </c>
      <c r="J19">
        <f t="shared" si="19"/>
        <v>0.1</v>
      </c>
      <c r="K19">
        <f t="shared" si="20"/>
        <v>0.5</v>
      </c>
    </row>
    <row r="20" spans="1:16" x14ac:dyDescent="0.25">
      <c r="A20" s="9">
        <f t="shared" ref="A20:D20" si="30">A16</f>
        <v>3</v>
      </c>
      <c r="B20" s="9">
        <f t="shared" si="30"/>
        <v>1</v>
      </c>
      <c r="C20" s="9">
        <f t="shared" si="30"/>
        <v>6</v>
      </c>
      <c r="D20" s="9">
        <f t="shared" si="30"/>
        <v>0</v>
      </c>
      <c r="E20" s="36">
        <f t="shared" si="15"/>
        <v>1</v>
      </c>
      <c r="F20" s="36">
        <f t="shared" si="16"/>
        <v>0.19999999999999973</v>
      </c>
      <c r="G20">
        <f t="shared" si="17"/>
        <v>2.1999999999999984</v>
      </c>
      <c r="H20">
        <f t="shared" si="2"/>
        <v>1</v>
      </c>
      <c r="I20">
        <f t="shared" si="18"/>
        <v>0</v>
      </c>
      <c r="J20">
        <f t="shared" si="19"/>
        <v>-0.1</v>
      </c>
      <c r="K20">
        <f t="shared" si="20"/>
        <v>-0.60000000000000009</v>
      </c>
    </row>
    <row r="21" spans="1:16" x14ac:dyDescent="0.25">
      <c r="A21" s="9">
        <f t="shared" ref="A21:D21" si="31">A17</f>
        <v>4</v>
      </c>
      <c r="B21" s="9">
        <f t="shared" si="31"/>
        <v>1</v>
      </c>
      <c r="C21" s="9">
        <f t="shared" si="31"/>
        <v>10</v>
      </c>
      <c r="D21" s="9">
        <f t="shared" si="31"/>
        <v>0</v>
      </c>
      <c r="E21" s="36">
        <f t="shared" si="15"/>
        <v>0.9</v>
      </c>
      <c r="F21" s="36">
        <f t="shared" si="16"/>
        <v>-0.40000000000000036</v>
      </c>
      <c r="G21">
        <f t="shared" si="17"/>
        <v>-3.1000000000000036</v>
      </c>
      <c r="H21">
        <f t="shared" si="2"/>
        <v>0</v>
      </c>
      <c r="I21">
        <f t="shared" si="18"/>
        <v>0</v>
      </c>
      <c r="J21">
        <f t="shared" si="19"/>
        <v>0</v>
      </c>
      <c r="K21">
        <f t="shared" si="20"/>
        <v>0</v>
      </c>
      <c r="O21" s="3" t="s">
        <v>13</v>
      </c>
      <c r="P21" s="3" t="s">
        <v>1</v>
      </c>
    </row>
    <row r="22" spans="1:16" x14ac:dyDescent="0.25">
      <c r="A22" s="9">
        <f t="shared" ref="A22:D22" si="32">A18</f>
        <v>1</v>
      </c>
      <c r="B22" s="9">
        <f t="shared" si="32"/>
        <v>1</v>
      </c>
      <c r="C22" s="9">
        <f t="shared" si="32"/>
        <v>1</v>
      </c>
      <c r="D22" s="9">
        <f t="shared" si="32"/>
        <v>1</v>
      </c>
      <c r="E22" s="36">
        <f t="shared" si="15"/>
        <v>0.9</v>
      </c>
      <c r="F22" s="36">
        <f t="shared" si="16"/>
        <v>-0.40000000000000036</v>
      </c>
      <c r="G22">
        <f t="shared" si="17"/>
        <v>0.49999999999999967</v>
      </c>
      <c r="H22">
        <f t="shared" si="2"/>
        <v>1</v>
      </c>
      <c r="I22">
        <f t="shared" si="18"/>
        <v>1</v>
      </c>
      <c r="J22">
        <f t="shared" si="19"/>
        <v>0</v>
      </c>
      <c r="K22">
        <f t="shared" si="20"/>
        <v>0</v>
      </c>
      <c r="N22" s="39" t="s">
        <v>9</v>
      </c>
      <c r="O22" s="1">
        <f>E$101</f>
        <v>1.1000000000000001</v>
      </c>
      <c r="P22" s="1">
        <f t="shared" ref="P22" si="33">F$101</f>
        <v>-0.20000000000000018</v>
      </c>
    </row>
    <row r="23" spans="1:16" x14ac:dyDescent="0.25">
      <c r="A23" s="9">
        <f t="shared" ref="A23:D23" si="34">A19</f>
        <v>2</v>
      </c>
      <c r="B23" s="9">
        <f t="shared" si="34"/>
        <v>1</v>
      </c>
      <c r="C23" s="9">
        <f t="shared" si="34"/>
        <v>5</v>
      </c>
      <c r="D23" s="9">
        <f t="shared" si="34"/>
        <v>1</v>
      </c>
      <c r="E23" s="36">
        <f t="shared" si="15"/>
        <v>0.9</v>
      </c>
      <c r="F23" s="36">
        <f t="shared" si="16"/>
        <v>-0.40000000000000036</v>
      </c>
      <c r="G23">
        <f t="shared" si="17"/>
        <v>-1.1000000000000019</v>
      </c>
      <c r="H23">
        <f t="shared" si="2"/>
        <v>0</v>
      </c>
      <c r="I23">
        <f t="shared" si="18"/>
        <v>1</v>
      </c>
      <c r="J23">
        <f t="shared" si="19"/>
        <v>0.1</v>
      </c>
      <c r="K23">
        <f t="shared" si="20"/>
        <v>0.5</v>
      </c>
      <c r="N23" s="3" t="s">
        <v>10</v>
      </c>
      <c r="O23" s="3" t="s">
        <v>2</v>
      </c>
      <c r="P23" s="3" t="s">
        <v>11</v>
      </c>
    </row>
    <row r="24" spans="1:16" x14ac:dyDescent="0.25">
      <c r="A24" s="9">
        <f t="shared" ref="A24:D24" si="35">A20</f>
        <v>3</v>
      </c>
      <c r="B24" s="9">
        <f t="shared" si="35"/>
        <v>1</v>
      </c>
      <c r="C24" s="9">
        <f t="shared" si="35"/>
        <v>6</v>
      </c>
      <c r="D24" s="9">
        <f t="shared" si="35"/>
        <v>0</v>
      </c>
      <c r="E24" s="36">
        <f t="shared" si="15"/>
        <v>1</v>
      </c>
      <c r="F24" s="36">
        <f t="shared" si="16"/>
        <v>9.9999999999999645E-2</v>
      </c>
      <c r="G24">
        <f t="shared" si="17"/>
        <v>1.5999999999999979</v>
      </c>
      <c r="H24">
        <f t="shared" si="2"/>
        <v>1</v>
      </c>
      <c r="I24">
        <f t="shared" si="18"/>
        <v>0</v>
      </c>
      <c r="J24">
        <f t="shared" si="19"/>
        <v>-0.1</v>
      </c>
      <c r="K24">
        <f t="shared" si="20"/>
        <v>-0.60000000000000009</v>
      </c>
      <c r="N24" s="6">
        <v>1</v>
      </c>
      <c r="O24" s="6">
        <f>1/(1+EXP(-(O$22*1+P$22*N24)))</f>
        <v>0.71094950262500389</v>
      </c>
      <c r="P24" s="2">
        <f>O24</f>
        <v>0.71094950262500389</v>
      </c>
    </row>
    <row r="25" spans="1:16" x14ac:dyDescent="0.25">
      <c r="A25" s="9">
        <f t="shared" ref="A25:D25" si="36">A21</f>
        <v>4</v>
      </c>
      <c r="B25" s="9">
        <f t="shared" si="36"/>
        <v>1</v>
      </c>
      <c r="C25" s="9">
        <f t="shared" si="36"/>
        <v>10</v>
      </c>
      <c r="D25" s="9">
        <f t="shared" si="36"/>
        <v>0</v>
      </c>
      <c r="E25" s="36">
        <f t="shared" si="15"/>
        <v>0.9</v>
      </c>
      <c r="F25" s="36">
        <f t="shared" si="16"/>
        <v>-0.50000000000000044</v>
      </c>
      <c r="G25">
        <f t="shared" si="17"/>
        <v>-4.1000000000000041</v>
      </c>
      <c r="H25">
        <f t="shared" si="2"/>
        <v>0</v>
      </c>
      <c r="I25">
        <f t="shared" si="18"/>
        <v>0</v>
      </c>
      <c r="J25">
        <f t="shared" si="19"/>
        <v>0</v>
      </c>
      <c r="K25">
        <f t="shared" si="20"/>
        <v>0</v>
      </c>
      <c r="N25" s="6">
        <v>5</v>
      </c>
      <c r="O25" s="6">
        <f t="shared" ref="O25:O27" si="37">1/(1+EXP(-(O$22*1+P$22*N25)))</f>
        <v>0.52497918747893979</v>
      </c>
      <c r="P25" s="2">
        <f t="shared" ref="P25:P27" si="38">O25</f>
        <v>0.52497918747893979</v>
      </c>
    </row>
    <row r="26" spans="1:16" x14ac:dyDescent="0.25">
      <c r="A26" s="9">
        <f t="shared" ref="A26:D26" si="39">A22</f>
        <v>1</v>
      </c>
      <c r="B26" s="9">
        <f t="shared" si="39"/>
        <v>1</v>
      </c>
      <c r="C26" s="9">
        <f t="shared" si="39"/>
        <v>1</v>
      </c>
      <c r="D26" s="9">
        <f t="shared" si="39"/>
        <v>1</v>
      </c>
      <c r="E26" s="36">
        <f t="shared" si="15"/>
        <v>0.9</v>
      </c>
      <c r="F26" s="36">
        <f t="shared" si="16"/>
        <v>-0.50000000000000044</v>
      </c>
      <c r="G26">
        <f t="shared" si="17"/>
        <v>0.39999999999999958</v>
      </c>
      <c r="H26">
        <f t="shared" si="2"/>
        <v>1</v>
      </c>
      <c r="I26">
        <f t="shared" si="18"/>
        <v>1</v>
      </c>
      <c r="J26">
        <f t="shared" si="19"/>
        <v>0</v>
      </c>
      <c r="K26">
        <f t="shared" si="20"/>
        <v>0</v>
      </c>
      <c r="N26" s="6">
        <v>6</v>
      </c>
      <c r="O26" s="6">
        <f t="shared" si="37"/>
        <v>0.47502081252105982</v>
      </c>
      <c r="P26" s="2">
        <f t="shared" si="38"/>
        <v>0.47502081252105982</v>
      </c>
    </row>
    <row r="27" spans="1:16" x14ac:dyDescent="0.25">
      <c r="A27" s="9">
        <f t="shared" ref="A27:D27" si="40">A23</f>
        <v>2</v>
      </c>
      <c r="B27" s="9">
        <f t="shared" si="40"/>
        <v>1</v>
      </c>
      <c r="C27" s="9">
        <f t="shared" si="40"/>
        <v>5</v>
      </c>
      <c r="D27" s="9">
        <f t="shared" si="40"/>
        <v>1</v>
      </c>
      <c r="E27" s="36">
        <f t="shared" si="15"/>
        <v>0.9</v>
      </c>
      <c r="F27" s="36">
        <f t="shared" si="16"/>
        <v>-0.50000000000000044</v>
      </c>
      <c r="G27">
        <f t="shared" si="17"/>
        <v>-1.6000000000000023</v>
      </c>
      <c r="H27">
        <f t="shared" si="2"/>
        <v>0</v>
      </c>
      <c r="I27">
        <f t="shared" si="18"/>
        <v>1</v>
      </c>
      <c r="J27">
        <f t="shared" si="19"/>
        <v>0.1</v>
      </c>
      <c r="K27">
        <f t="shared" si="20"/>
        <v>0.5</v>
      </c>
      <c r="N27" s="6">
        <v>10</v>
      </c>
      <c r="O27" s="6">
        <f t="shared" si="37"/>
        <v>0.28905049737499566</v>
      </c>
      <c r="P27" s="2">
        <f t="shared" si="38"/>
        <v>0.28905049737499566</v>
      </c>
    </row>
    <row r="28" spans="1:16" x14ac:dyDescent="0.25">
      <c r="A28" s="9">
        <f t="shared" ref="A28:D28" si="41">A24</f>
        <v>3</v>
      </c>
      <c r="B28" s="9">
        <f t="shared" si="41"/>
        <v>1</v>
      </c>
      <c r="C28" s="9">
        <f t="shared" si="41"/>
        <v>6</v>
      </c>
      <c r="D28" s="9">
        <f t="shared" si="41"/>
        <v>0</v>
      </c>
      <c r="E28" s="36">
        <f t="shared" si="15"/>
        <v>1</v>
      </c>
      <c r="F28" s="36">
        <f t="shared" si="16"/>
        <v>0</v>
      </c>
      <c r="G28">
        <f t="shared" si="17"/>
        <v>1</v>
      </c>
      <c r="H28">
        <f t="shared" si="2"/>
        <v>1</v>
      </c>
      <c r="I28">
        <f t="shared" si="18"/>
        <v>0</v>
      </c>
      <c r="J28">
        <f t="shared" si="19"/>
        <v>-0.1</v>
      </c>
      <c r="K28">
        <f t="shared" si="20"/>
        <v>-0.60000000000000009</v>
      </c>
    </row>
    <row r="29" spans="1:16" x14ac:dyDescent="0.25">
      <c r="A29" s="9">
        <f t="shared" ref="A29:D29" si="42">A25</f>
        <v>4</v>
      </c>
      <c r="B29" s="9">
        <f t="shared" si="42"/>
        <v>1</v>
      </c>
      <c r="C29" s="9">
        <f t="shared" si="42"/>
        <v>10</v>
      </c>
      <c r="D29" s="9">
        <f t="shared" si="42"/>
        <v>0</v>
      </c>
      <c r="E29" s="36">
        <f t="shared" si="15"/>
        <v>0.9</v>
      </c>
      <c r="F29" s="36">
        <f t="shared" si="16"/>
        <v>-0.60000000000000009</v>
      </c>
      <c r="G29">
        <f t="shared" si="17"/>
        <v>-5.1000000000000005</v>
      </c>
      <c r="H29">
        <f t="shared" si="2"/>
        <v>0</v>
      </c>
      <c r="I29">
        <f t="shared" si="18"/>
        <v>0</v>
      </c>
      <c r="J29">
        <f t="shared" si="19"/>
        <v>0</v>
      </c>
      <c r="K29">
        <f t="shared" si="20"/>
        <v>0</v>
      </c>
      <c r="N29" s="3" t="s">
        <v>65</v>
      </c>
      <c r="O29" s="3" t="s">
        <v>2</v>
      </c>
      <c r="P29" s="3" t="s">
        <v>11</v>
      </c>
    </row>
    <row r="30" spans="1:16" x14ac:dyDescent="0.25">
      <c r="A30" s="9">
        <f t="shared" ref="A30:D30" si="43">A26</f>
        <v>1</v>
      </c>
      <c r="B30" s="9">
        <f t="shared" si="43"/>
        <v>1</v>
      </c>
      <c r="C30" s="9">
        <f t="shared" si="43"/>
        <v>1</v>
      </c>
      <c r="D30" s="9">
        <f t="shared" si="43"/>
        <v>1</v>
      </c>
      <c r="E30" s="36">
        <f t="shared" si="15"/>
        <v>0.9</v>
      </c>
      <c r="F30" s="36">
        <f t="shared" si="16"/>
        <v>-0.60000000000000009</v>
      </c>
      <c r="G30">
        <f t="shared" si="17"/>
        <v>0.29999999999999993</v>
      </c>
      <c r="H30">
        <f t="shared" si="2"/>
        <v>1</v>
      </c>
      <c r="I30">
        <f t="shared" si="18"/>
        <v>1</v>
      </c>
      <c r="J30">
        <f t="shared" si="19"/>
        <v>0</v>
      </c>
      <c r="K30">
        <f t="shared" si="20"/>
        <v>0</v>
      </c>
      <c r="N30" s="6">
        <v>-1</v>
      </c>
      <c r="O30" s="6">
        <f t="shared" ref="O30:O37" si="44">1/(1+EXP(-(O$22*1+P$22*N30)))</f>
        <v>0.78583498304255861</v>
      </c>
      <c r="P30" s="2">
        <f>O30</f>
        <v>0.78583498304255861</v>
      </c>
    </row>
    <row r="31" spans="1:16" x14ac:dyDescent="0.25">
      <c r="A31" s="9">
        <f t="shared" ref="A31:D31" si="45">A27</f>
        <v>2</v>
      </c>
      <c r="B31" s="9">
        <f t="shared" si="45"/>
        <v>1</v>
      </c>
      <c r="C31" s="9">
        <f t="shared" si="45"/>
        <v>5</v>
      </c>
      <c r="D31" s="9">
        <f t="shared" si="45"/>
        <v>1</v>
      </c>
      <c r="E31" s="36">
        <f t="shared" si="15"/>
        <v>0.9</v>
      </c>
      <c r="F31" s="36">
        <f t="shared" si="16"/>
        <v>-0.60000000000000009</v>
      </c>
      <c r="G31">
        <f t="shared" si="17"/>
        <v>-2.1000000000000005</v>
      </c>
      <c r="H31">
        <f t="shared" si="2"/>
        <v>0</v>
      </c>
      <c r="I31">
        <f t="shared" si="18"/>
        <v>1</v>
      </c>
      <c r="J31">
        <f t="shared" si="19"/>
        <v>0.1</v>
      </c>
      <c r="K31">
        <f t="shared" si="20"/>
        <v>0.5</v>
      </c>
      <c r="N31" s="6">
        <v>3</v>
      </c>
      <c r="O31" s="6">
        <f t="shared" si="44"/>
        <v>0.62245933120185448</v>
      </c>
      <c r="P31" s="2">
        <f t="shared" ref="P31:P37" si="46">O31</f>
        <v>0.62245933120185448</v>
      </c>
    </row>
    <row r="32" spans="1:16" x14ac:dyDescent="0.25">
      <c r="A32" s="9">
        <f t="shared" ref="A32:D32" si="47">A28</f>
        <v>3</v>
      </c>
      <c r="B32" s="9">
        <f t="shared" si="47"/>
        <v>1</v>
      </c>
      <c r="C32" s="9">
        <f t="shared" si="47"/>
        <v>6</v>
      </c>
      <c r="D32" s="9">
        <f t="shared" si="47"/>
        <v>0</v>
      </c>
      <c r="E32" s="36">
        <f t="shared" si="15"/>
        <v>1</v>
      </c>
      <c r="F32" s="36">
        <f t="shared" si="16"/>
        <v>-0.10000000000000009</v>
      </c>
      <c r="G32">
        <f t="shared" si="17"/>
        <v>0.39999999999999947</v>
      </c>
      <c r="H32">
        <f t="shared" si="2"/>
        <v>1</v>
      </c>
      <c r="I32">
        <f t="shared" si="18"/>
        <v>0</v>
      </c>
      <c r="J32">
        <f t="shared" si="19"/>
        <v>-0.1</v>
      </c>
      <c r="K32">
        <f t="shared" si="20"/>
        <v>-0.60000000000000009</v>
      </c>
      <c r="N32" s="6">
        <v>5.4</v>
      </c>
      <c r="O32" s="6">
        <f t="shared" si="44"/>
        <v>0.50499983333999954</v>
      </c>
      <c r="P32" s="2">
        <f t="shared" si="46"/>
        <v>0.50499983333999954</v>
      </c>
    </row>
    <row r="33" spans="1:16" x14ac:dyDescent="0.25">
      <c r="A33" s="9">
        <f t="shared" ref="A33:D33" si="48">A29</f>
        <v>4</v>
      </c>
      <c r="B33" s="9">
        <f t="shared" si="48"/>
        <v>1</v>
      </c>
      <c r="C33" s="9">
        <f t="shared" si="48"/>
        <v>10</v>
      </c>
      <c r="D33" s="9">
        <f t="shared" si="48"/>
        <v>0</v>
      </c>
      <c r="E33" s="36">
        <f t="shared" si="15"/>
        <v>0.9</v>
      </c>
      <c r="F33" s="36">
        <f t="shared" si="16"/>
        <v>-0.70000000000000018</v>
      </c>
      <c r="G33">
        <f t="shared" si="17"/>
        <v>-6.1000000000000014</v>
      </c>
      <c r="H33">
        <f t="shared" si="2"/>
        <v>0</v>
      </c>
      <c r="I33">
        <f t="shared" si="18"/>
        <v>0</v>
      </c>
      <c r="J33">
        <f t="shared" si="19"/>
        <v>0</v>
      </c>
      <c r="K33">
        <f t="shared" si="20"/>
        <v>0</v>
      </c>
      <c r="N33" s="6">
        <v>5.5</v>
      </c>
      <c r="O33" s="6">
        <f t="shared" si="44"/>
        <v>0.49999999999999978</v>
      </c>
      <c r="P33" s="2">
        <f t="shared" si="46"/>
        <v>0.49999999999999978</v>
      </c>
    </row>
    <row r="34" spans="1:16" x14ac:dyDescent="0.25">
      <c r="A34" s="9">
        <f t="shared" ref="A34:D34" si="49">A30</f>
        <v>1</v>
      </c>
      <c r="B34" s="9">
        <f t="shared" si="49"/>
        <v>1</v>
      </c>
      <c r="C34" s="9">
        <f t="shared" si="49"/>
        <v>1</v>
      </c>
      <c r="D34" s="9">
        <f t="shared" si="49"/>
        <v>1</v>
      </c>
      <c r="E34" s="36">
        <f t="shared" si="15"/>
        <v>0.9</v>
      </c>
      <c r="F34" s="36">
        <f t="shared" si="16"/>
        <v>-0.70000000000000018</v>
      </c>
      <c r="G34">
        <f t="shared" si="17"/>
        <v>0.19999999999999984</v>
      </c>
      <c r="H34">
        <f t="shared" si="2"/>
        <v>1</v>
      </c>
      <c r="I34">
        <f t="shared" si="18"/>
        <v>1</v>
      </c>
      <c r="J34">
        <f t="shared" si="19"/>
        <v>0</v>
      </c>
      <c r="K34">
        <f t="shared" si="20"/>
        <v>0</v>
      </c>
      <c r="N34" s="6">
        <v>5.6</v>
      </c>
      <c r="O34" s="6">
        <f t="shared" si="44"/>
        <v>0.49500016666000007</v>
      </c>
      <c r="P34" s="2">
        <f t="shared" si="46"/>
        <v>0.49500016666000007</v>
      </c>
    </row>
    <row r="35" spans="1:16" x14ac:dyDescent="0.25">
      <c r="A35" s="9">
        <f t="shared" ref="A35:D35" si="50">A31</f>
        <v>2</v>
      </c>
      <c r="B35" s="9">
        <f t="shared" si="50"/>
        <v>1</v>
      </c>
      <c r="C35" s="9">
        <f t="shared" si="50"/>
        <v>5</v>
      </c>
      <c r="D35" s="9">
        <f t="shared" si="50"/>
        <v>1</v>
      </c>
      <c r="E35" s="36">
        <f t="shared" ref="E35:E64" si="51">E34+J34</f>
        <v>0.9</v>
      </c>
      <c r="F35" s="36">
        <f t="shared" ref="F35:F64" si="52">F34+K34</f>
        <v>-0.70000000000000018</v>
      </c>
      <c r="G35">
        <f t="shared" ref="G35:G64" si="53">B35*E35+C35*F35</f>
        <v>-2.600000000000001</v>
      </c>
      <c r="H35">
        <f t="shared" si="2"/>
        <v>0</v>
      </c>
      <c r="I35">
        <f t="shared" ref="I35:I64" si="54">D35</f>
        <v>1</v>
      </c>
      <c r="J35">
        <f t="shared" ref="J35:J64" si="55">$L$2*B35*(I35-H35)</f>
        <v>0.1</v>
      </c>
      <c r="K35">
        <f t="shared" ref="K35:K64" si="56">$L$2*C35*(I35-H35)</f>
        <v>0.5</v>
      </c>
      <c r="N35" s="6">
        <v>6</v>
      </c>
      <c r="O35" s="6">
        <f t="shared" si="44"/>
        <v>0.47502081252105982</v>
      </c>
      <c r="P35" s="2">
        <f t="shared" si="46"/>
        <v>0.47502081252105982</v>
      </c>
    </row>
    <row r="36" spans="1:16" x14ac:dyDescent="0.25">
      <c r="A36" s="9">
        <f t="shared" ref="A36:D36" si="57">A32</f>
        <v>3</v>
      </c>
      <c r="B36" s="9">
        <f t="shared" si="57"/>
        <v>1</v>
      </c>
      <c r="C36" s="9">
        <f t="shared" si="57"/>
        <v>6</v>
      </c>
      <c r="D36" s="9">
        <f t="shared" si="57"/>
        <v>0</v>
      </c>
      <c r="E36" s="36">
        <f t="shared" si="51"/>
        <v>1</v>
      </c>
      <c r="F36" s="36">
        <f t="shared" si="52"/>
        <v>-0.20000000000000018</v>
      </c>
      <c r="G36">
        <f t="shared" si="53"/>
        <v>-0.20000000000000107</v>
      </c>
      <c r="H36">
        <f t="shared" si="2"/>
        <v>0</v>
      </c>
      <c r="I36">
        <f t="shared" si="54"/>
        <v>0</v>
      </c>
      <c r="J36">
        <f t="shared" si="55"/>
        <v>0</v>
      </c>
      <c r="K36">
        <f t="shared" si="56"/>
        <v>0</v>
      </c>
      <c r="N36" s="6">
        <v>8</v>
      </c>
      <c r="O36" s="6">
        <f t="shared" si="44"/>
        <v>0.37754066879814513</v>
      </c>
      <c r="P36" s="2">
        <f t="shared" si="46"/>
        <v>0.37754066879814513</v>
      </c>
    </row>
    <row r="37" spans="1:16" x14ac:dyDescent="0.25">
      <c r="A37" s="9">
        <f t="shared" ref="A37:D37" si="58">A33</f>
        <v>4</v>
      </c>
      <c r="B37" s="9">
        <f t="shared" si="58"/>
        <v>1</v>
      </c>
      <c r="C37" s="9">
        <f t="shared" si="58"/>
        <v>10</v>
      </c>
      <c r="D37" s="9">
        <f t="shared" si="58"/>
        <v>0</v>
      </c>
      <c r="E37" s="36">
        <f t="shared" si="51"/>
        <v>1</v>
      </c>
      <c r="F37" s="36">
        <f t="shared" si="52"/>
        <v>-0.20000000000000018</v>
      </c>
      <c r="G37">
        <f t="shared" si="53"/>
        <v>-1.0000000000000018</v>
      </c>
      <c r="H37">
        <f t="shared" si="2"/>
        <v>0</v>
      </c>
      <c r="I37">
        <f t="shared" si="54"/>
        <v>0</v>
      </c>
      <c r="J37">
        <f t="shared" si="55"/>
        <v>0</v>
      </c>
      <c r="K37">
        <f t="shared" si="56"/>
        <v>0</v>
      </c>
      <c r="N37" s="6">
        <v>100</v>
      </c>
      <c r="O37" s="6">
        <f t="shared" si="44"/>
        <v>6.1920476443224751E-9</v>
      </c>
      <c r="P37" s="2">
        <f t="shared" si="46"/>
        <v>6.1920476443224751E-9</v>
      </c>
    </row>
    <row r="38" spans="1:16" x14ac:dyDescent="0.25">
      <c r="A38" s="9">
        <f t="shared" ref="A38:D38" si="59">A34</f>
        <v>1</v>
      </c>
      <c r="B38" s="9">
        <f t="shared" si="59"/>
        <v>1</v>
      </c>
      <c r="C38" s="9">
        <f t="shared" si="59"/>
        <v>1</v>
      </c>
      <c r="D38" s="9">
        <f t="shared" si="59"/>
        <v>1</v>
      </c>
      <c r="E38" s="36">
        <f t="shared" si="51"/>
        <v>1</v>
      </c>
      <c r="F38" s="36">
        <f t="shared" si="52"/>
        <v>-0.20000000000000018</v>
      </c>
      <c r="G38">
        <f t="shared" si="53"/>
        <v>0.79999999999999982</v>
      </c>
      <c r="H38">
        <f t="shared" si="2"/>
        <v>1</v>
      </c>
      <c r="I38">
        <f t="shared" si="54"/>
        <v>1</v>
      </c>
      <c r="J38">
        <f t="shared" si="55"/>
        <v>0</v>
      </c>
      <c r="K38">
        <f t="shared" si="56"/>
        <v>0</v>
      </c>
    </row>
    <row r="39" spans="1:16" x14ac:dyDescent="0.25">
      <c r="A39" s="9">
        <f t="shared" ref="A39:D39" si="60">A35</f>
        <v>2</v>
      </c>
      <c r="B39" s="9">
        <f t="shared" si="60"/>
        <v>1</v>
      </c>
      <c r="C39" s="9">
        <f t="shared" si="60"/>
        <v>5</v>
      </c>
      <c r="D39" s="9">
        <f t="shared" si="60"/>
        <v>1</v>
      </c>
      <c r="E39" s="36">
        <f t="shared" si="51"/>
        <v>1</v>
      </c>
      <c r="F39" s="36">
        <f t="shared" si="52"/>
        <v>-0.20000000000000018</v>
      </c>
      <c r="G39">
        <f t="shared" si="53"/>
        <v>0</v>
      </c>
      <c r="H39">
        <f t="shared" si="2"/>
        <v>0</v>
      </c>
      <c r="I39">
        <f t="shared" si="54"/>
        <v>1</v>
      </c>
      <c r="J39">
        <f t="shared" si="55"/>
        <v>0.1</v>
      </c>
      <c r="K39">
        <f t="shared" si="56"/>
        <v>0.5</v>
      </c>
    </row>
    <row r="40" spans="1:16" x14ac:dyDescent="0.25">
      <c r="A40" s="9">
        <f t="shared" ref="A40:D40" si="61">A36</f>
        <v>3</v>
      </c>
      <c r="B40" s="9">
        <f t="shared" si="61"/>
        <v>1</v>
      </c>
      <c r="C40" s="9">
        <f t="shared" si="61"/>
        <v>6</v>
      </c>
      <c r="D40" s="9">
        <f t="shared" si="61"/>
        <v>0</v>
      </c>
      <c r="E40" s="36">
        <f t="shared" si="51"/>
        <v>1.1000000000000001</v>
      </c>
      <c r="F40" s="36">
        <f t="shared" si="52"/>
        <v>0.29999999999999982</v>
      </c>
      <c r="G40">
        <f t="shared" si="53"/>
        <v>2.899999999999999</v>
      </c>
      <c r="H40">
        <f t="shared" si="2"/>
        <v>1</v>
      </c>
      <c r="I40">
        <f t="shared" si="54"/>
        <v>0</v>
      </c>
      <c r="J40">
        <f t="shared" si="55"/>
        <v>-0.1</v>
      </c>
      <c r="K40">
        <f t="shared" si="56"/>
        <v>-0.60000000000000009</v>
      </c>
    </row>
    <row r="41" spans="1:16" x14ac:dyDescent="0.25">
      <c r="A41" s="9">
        <f t="shared" ref="A41:D41" si="62">A37</f>
        <v>4</v>
      </c>
      <c r="B41" s="9">
        <f t="shared" si="62"/>
        <v>1</v>
      </c>
      <c r="C41" s="9">
        <f t="shared" si="62"/>
        <v>10</v>
      </c>
      <c r="D41" s="9">
        <f t="shared" si="62"/>
        <v>0</v>
      </c>
      <c r="E41" s="36">
        <f t="shared" si="51"/>
        <v>1</v>
      </c>
      <c r="F41" s="36">
        <f t="shared" si="52"/>
        <v>-0.30000000000000027</v>
      </c>
      <c r="G41">
        <f t="shared" si="53"/>
        <v>-2.0000000000000027</v>
      </c>
      <c r="H41">
        <f t="shared" si="2"/>
        <v>0</v>
      </c>
      <c r="I41">
        <f t="shared" si="54"/>
        <v>0</v>
      </c>
      <c r="J41">
        <f t="shared" si="55"/>
        <v>0</v>
      </c>
      <c r="K41">
        <f t="shared" si="56"/>
        <v>0</v>
      </c>
    </row>
    <row r="42" spans="1:16" x14ac:dyDescent="0.25">
      <c r="A42" s="9">
        <f t="shared" ref="A42:D42" si="63">A38</f>
        <v>1</v>
      </c>
      <c r="B42" s="9">
        <f t="shared" si="63"/>
        <v>1</v>
      </c>
      <c r="C42" s="9">
        <f t="shared" si="63"/>
        <v>1</v>
      </c>
      <c r="D42" s="9">
        <f t="shared" si="63"/>
        <v>1</v>
      </c>
      <c r="E42" s="36">
        <f t="shared" si="51"/>
        <v>1</v>
      </c>
      <c r="F42" s="36">
        <f t="shared" si="52"/>
        <v>-0.30000000000000027</v>
      </c>
      <c r="G42">
        <f t="shared" si="53"/>
        <v>0.69999999999999973</v>
      </c>
      <c r="H42">
        <f t="shared" si="2"/>
        <v>1</v>
      </c>
      <c r="I42">
        <f t="shared" si="54"/>
        <v>1</v>
      </c>
      <c r="J42">
        <f t="shared" si="55"/>
        <v>0</v>
      </c>
      <c r="K42">
        <f t="shared" si="56"/>
        <v>0</v>
      </c>
    </row>
    <row r="43" spans="1:16" x14ac:dyDescent="0.25">
      <c r="A43" s="9">
        <f t="shared" ref="A43:D43" si="64">A39</f>
        <v>2</v>
      </c>
      <c r="B43" s="9">
        <f t="shared" si="64"/>
        <v>1</v>
      </c>
      <c r="C43" s="9">
        <f t="shared" si="64"/>
        <v>5</v>
      </c>
      <c r="D43" s="9">
        <f t="shared" si="64"/>
        <v>1</v>
      </c>
      <c r="E43" s="36">
        <f t="shared" si="51"/>
        <v>1</v>
      </c>
      <c r="F43" s="36">
        <f t="shared" si="52"/>
        <v>-0.30000000000000027</v>
      </c>
      <c r="G43">
        <f t="shared" si="53"/>
        <v>-0.50000000000000133</v>
      </c>
      <c r="H43">
        <f t="shared" si="2"/>
        <v>0</v>
      </c>
      <c r="I43">
        <f t="shared" si="54"/>
        <v>1</v>
      </c>
      <c r="J43">
        <f t="shared" si="55"/>
        <v>0.1</v>
      </c>
      <c r="K43">
        <f t="shared" si="56"/>
        <v>0.5</v>
      </c>
    </row>
    <row r="44" spans="1:16" x14ac:dyDescent="0.25">
      <c r="A44" s="9">
        <f t="shared" ref="A44:D44" si="65">A40</f>
        <v>3</v>
      </c>
      <c r="B44" s="9">
        <f t="shared" si="65"/>
        <v>1</v>
      </c>
      <c r="C44" s="9">
        <f t="shared" si="65"/>
        <v>6</v>
      </c>
      <c r="D44" s="9">
        <f t="shared" si="65"/>
        <v>0</v>
      </c>
      <c r="E44" s="36">
        <f t="shared" si="51"/>
        <v>1.1000000000000001</v>
      </c>
      <c r="F44" s="36">
        <f t="shared" si="52"/>
        <v>0.19999999999999973</v>
      </c>
      <c r="G44">
        <f t="shared" si="53"/>
        <v>2.2999999999999985</v>
      </c>
      <c r="H44">
        <f t="shared" si="2"/>
        <v>1</v>
      </c>
      <c r="I44">
        <f t="shared" si="54"/>
        <v>0</v>
      </c>
      <c r="J44">
        <f t="shared" si="55"/>
        <v>-0.1</v>
      </c>
      <c r="K44">
        <f t="shared" si="56"/>
        <v>-0.60000000000000009</v>
      </c>
    </row>
    <row r="45" spans="1:16" x14ac:dyDescent="0.25">
      <c r="A45" s="9">
        <f t="shared" ref="A45:D45" si="66">A41</f>
        <v>4</v>
      </c>
      <c r="B45" s="9">
        <f t="shared" si="66"/>
        <v>1</v>
      </c>
      <c r="C45" s="9">
        <f t="shared" si="66"/>
        <v>10</v>
      </c>
      <c r="D45" s="9">
        <f t="shared" si="66"/>
        <v>0</v>
      </c>
      <c r="E45" s="36">
        <f t="shared" si="51"/>
        <v>1</v>
      </c>
      <c r="F45" s="36">
        <f t="shared" si="52"/>
        <v>-0.40000000000000036</v>
      </c>
      <c r="G45">
        <f t="shared" si="53"/>
        <v>-3.0000000000000036</v>
      </c>
      <c r="H45">
        <f t="shared" si="2"/>
        <v>0</v>
      </c>
      <c r="I45">
        <f t="shared" si="54"/>
        <v>0</v>
      </c>
      <c r="J45">
        <f t="shared" si="55"/>
        <v>0</v>
      </c>
      <c r="K45">
        <f t="shared" si="56"/>
        <v>0</v>
      </c>
    </row>
    <row r="46" spans="1:16" x14ac:dyDescent="0.25">
      <c r="A46" s="9">
        <f t="shared" ref="A46:D46" si="67">A42</f>
        <v>1</v>
      </c>
      <c r="B46" s="9">
        <f t="shared" si="67"/>
        <v>1</v>
      </c>
      <c r="C46" s="9">
        <f t="shared" si="67"/>
        <v>1</v>
      </c>
      <c r="D46" s="9">
        <f t="shared" si="67"/>
        <v>1</v>
      </c>
      <c r="E46" s="36">
        <f t="shared" si="51"/>
        <v>1</v>
      </c>
      <c r="F46" s="36">
        <f t="shared" si="52"/>
        <v>-0.40000000000000036</v>
      </c>
      <c r="G46">
        <f t="shared" si="53"/>
        <v>0.59999999999999964</v>
      </c>
      <c r="H46">
        <f t="shared" si="2"/>
        <v>1</v>
      </c>
      <c r="I46">
        <f t="shared" si="54"/>
        <v>1</v>
      </c>
      <c r="J46">
        <f t="shared" si="55"/>
        <v>0</v>
      </c>
      <c r="K46">
        <f t="shared" si="56"/>
        <v>0</v>
      </c>
    </row>
    <row r="47" spans="1:16" x14ac:dyDescent="0.25">
      <c r="A47" s="9">
        <f t="shared" ref="A47:D47" si="68">A43</f>
        <v>2</v>
      </c>
      <c r="B47" s="9">
        <f t="shared" si="68"/>
        <v>1</v>
      </c>
      <c r="C47" s="9">
        <f t="shared" si="68"/>
        <v>5</v>
      </c>
      <c r="D47" s="9">
        <f t="shared" si="68"/>
        <v>1</v>
      </c>
      <c r="E47" s="36">
        <f t="shared" si="51"/>
        <v>1</v>
      </c>
      <c r="F47" s="36">
        <f t="shared" si="52"/>
        <v>-0.40000000000000036</v>
      </c>
      <c r="G47">
        <f t="shared" si="53"/>
        <v>-1.0000000000000018</v>
      </c>
      <c r="H47">
        <f t="shared" si="2"/>
        <v>0</v>
      </c>
      <c r="I47">
        <f t="shared" si="54"/>
        <v>1</v>
      </c>
      <c r="J47">
        <f t="shared" si="55"/>
        <v>0.1</v>
      </c>
      <c r="K47">
        <f t="shared" si="56"/>
        <v>0.5</v>
      </c>
    </row>
    <row r="48" spans="1:16" x14ac:dyDescent="0.25">
      <c r="A48" s="9">
        <f t="shared" ref="A48:D48" si="69">A44</f>
        <v>3</v>
      </c>
      <c r="B48" s="9">
        <f t="shared" si="69"/>
        <v>1</v>
      </c>
      <c r="C48" s="9">
        <f t="shared" si="69"/>
        <v>6</v>
      </c>
      <c r="D48" s="9">
        <f t="shared" si="69"/>
        <v>0</v>
      </c>
      <c r="E48" s="36">
        <f t="shared" si="51"/>
        <v>1.1000000000000001</v>
      </c>
      <c r="F48" s="36">
        <f t="shared" si="52"/>
        <v>9.9999999999999645E-2</v>
      </c>
      <c r="G48">
        <f t="shared" si="53"/>
        <v>1.699999999999998</v>
      </c>
      <c r="H48">
        <f t="shared" si="2"/>
        <v>1</v>
      </c>
      <c r="I48">
        <f t="shared" si="54"/>
        <v>0</v>
      </c>
      <c r="J48">
        <f t="shared" si="55"/>
        <v>-0.1</v>
      </c>
      <c r="K48">
        <f t="shared" si="56"/>
        <v>-0.60000000000000009</v>
      </c>
    </row>
    <row r="49" spans="1:11" x14ac:dyDescent="0.25">
      <c r="A49" s="9">
        <f t="shared" ref="A49:D49" si="70">A45</f>
        <v>4</v>
      </c>
      <c r="B49" s="9">
        <f t="shared" si="70"/>
        <v>1</v>
      </c>
      <c r="C49" s="9">
        <f t="shared" si="70"/>
        <v>10</v>
      </c>
      <c r="D49" s="9">
        <f t="shared" si="70"/>
        <v>0</v>
      </c>
      <c r="E49" s="36">
        <f t="shared" si="51"/>
        <v>1</v>
      </c>
      <c r="F49" s="36">
        <f t="shared" si="52"/>
        <v>-0.50000000000000044</v>
      </c>
      <c r="G49">
        <f t="shared" si="53"/>
        <v>-4.0000000000000044</v>
      </c>
      <c r="H49">
        <f t="shared" si="2"/>
        <v>0</v>
      </c>
      <c r="I49">
        <f t="shared" si="54"/>
        <v>0</v>
      </c>
      <c r="J49">
        <f t="shared" si="55"/>
        <v>0</v>
      </c>
      <c r="K49">
        <f t="shared" si="56"/>
        <v>0</v>
      </c>
    </row>
    <row r="50" spans="1:11" x14ac:dyDescent="0.25">
      <c r="A50" s="9">
        <f t="shared" ref="A50:D50" si="71">A46</f>
        <v>1</v>
      </c>
      <c r="B50" s="9">
        <f t="shared" si="71"/>
        <v>1</v>
      </c>
      <c r="C50" s="9">
        <f t="shared" si="71"/>
        <v>1</v>
      </c>
      <c r="D50" s="9">
        <f t="shared" si="71"/>
        <v>1</v>
      </c>
      <c r="E50" s="36">
        <f t="shared" si="51"/>
        <v>1</v>
      </c>
      <c r="F50" s="36">
        <f t="shared" si="52"/>
        <v>-0.50000000000000044</v>
      </c>
      <c r="G50">
        <f t="shared" si="53"/>
        <v>0.49999999999999956</v>
      </c>
      <c r="H50">
        <f t="shared" si="2"/>
        <v>1</v>
      </c>
      <c r="I50">
        <f t="shared" si="54"/>
        <v>1</v>
      </c>
      <c r="J50">
        <f t="shared" si="55"/>
        <v>0</v>
      </c>
      <c r="K50">
        <f t="shared" si="56"/>
        <v>0</v>
      </c>
    </row>
    <row r="51" spans="1:11" x14ac:dyDescent="0.25">
      <c r="A51" s="9">
        <f t="shared" ref="A51:D51" si="72">A47</f>
        <v>2</v>
      </c>
      <c r="B51" s="9">
        <f t="shared" si="72"/>
        <v>1</v>
      </c>
      <c r="C51" s="9">
        <f t="shared" si="72"/>
        <v>5</v>
      </c>
      <c r="D51" s="9">
        <f t="shared" si="72"/>
        <v>1</v>
      </c>
      <c r="E51" s="36">
        <f t="shared" si="51"/>
        <v>1</v>
      </c>
      <c r="F51" s="36">
        <f t="shared" si="52"/>
        <v>-0.50000000000000044</v>
      </c>
      <c r="G51">
        <f t="shared" si="53"/>
        <v>-1.5000000000000022</v>
      </c>
      <c r="H51">
        <f t="shared" si="2"/>
        <v>0</v>
      </c>
      <c r="I51">
        <f t="shared" si="54"/>
        <v>1</v>
      </c>
      <c r="J51">
        <f t="shared" si="55"/>
        <v>0.1</v>
      </c>
      <c r="K51">
        <f t="shared" si="56"/>
        <v>0.5</v>
      </c>
    </row>
    <row r="52" spans="1:11" x14ac:dyDescent="0.25">
      <c r="A52" s="9">
        <f t="shared" ref="A52:D52" si="73">A48</f>
        <v>3</v>
      </c>
      <c r="B52" s="9">
        <f t="shared" si="73"/>
        <v>1</v>
      </c>
      <c r="C52" s="9">
        <f t="shared" si="73"/>
        <v>6</v>
      </c>
      <c r="D52" s="9">
        <f t="shared" si="73"/>
        <v>0</v>
      </c>
      <c r="E52" s="36">
        <f t="shared" si="51"/>
        <v>1.1000000000000001</v>
      </c>
      <c r="F52" s="36">
        <f t="shared" si="52"/>
        <v>0</v>
      </c>
      <c r="G52">
        <f t="shared" si="53"/>
        <v>1.1000000000000001</v>
      </c>
      <c r="H52">
        <f t="shared" si="2"/>
        <v>1</v>
      </c>
      <c r="I52">
        <f t="shared" si="54"/>
        <v>0</v>
      </c>
      <c r="J52">
        <f t="shared" si="55"/>
        <v>-0.1</v>
      </c>
      <c r="K52">
        <f t="shared" si="56"/>
        <v>-0.60000000000000009</v>
      </c>
    </row>
    <row r="53" spans="1:11" x14ac:dyDescent="0.25">
      <c r="A53" s="9">
        <f t="shared" ref="A53:D53" si="74">A49</f>
        <v>4</v>
      </c>
      <c r="B53" s="9">
        <f t="shared" si="74"/>
        <v>1</v>
      </c>
      <c r="C53" s="9">
        <f t="shared" si="74"/>
        <v>10</v>
      </c>
      <c r="D53" s="9">
        <f t="shared" si="74"/>
        <v>0</v>
      </c>
      <c r="E53" s="36">
        <f t="shared" si="51"/>
        <v>1</v>
      </c>
      <c r="F53" s="36">
        <f t="shared" si="52"/>
        <v>-0.60000000000000009</v>
      </c>
      <c r="G53">
        <f t="shared" si="53"/>
        <v>-5.0000000000000009</v>
      </c>
      <c r="H53">
        <f t="shared" si="2"/>
        <v>0</v>
      </c>
      <c r="I53">
        <f t="shared" si="54"/>
        <v>0</v>
      </c>
      <c r="J53">
        <f t="shared" si="55"/>
        <v>0</v>
      </c>
      <c r="K53">
        <f t="shared" si="56"/>
        <v>0</v>
      </c>
    </row>
    <row r="54" spans="1:11" x14ac:dyDescent="0.25">
      <c r="A54" s="9">
        <f t="shared" ref="A54:D54" si="75">A50</f>
        <v>1</v>
      </c>
      <c r="B54" s="9">
        <f t="shared" si="75"/>
        <v>1</v>
      </c>
      <c r="C54" s="9">
        <f t="shared" si="75"/>
        <v>1</v>
      </c>
      <c r="D54" s="9">
        <f t="shared" si="75"/>
        <v>1</v>
      </c>
      <c r="E54" s="36">
        <f t="shared" si="51"/>
        <v>1</v>
      </c>
      <c r="F54" s="36">
        <f t="shared" si="52"/>
        <v>-0.60000000000000009</v>
      </c>
      <c r="G54">
        <f t="shared" si="53"/>
        <v>0.39999999999999991</v>
      </c>
      <c r="H54">
        <f t="shared" si="2"/>
        <v>1</v>
      </c>
      <c r="I54">
        <f t="shared" si="54"/>
        <v>1</v>
      </c>
      <c r="J54">
        <f t="shared" si="55"/>
        <v>0</v>
      </c>
      <c r="K54">
        <f t="shared" si="56"/>
        <v>0</v>
      </c>
    </row>
    <row r="55" spans="1:11" x14ac:dyDescent="0.25">
      <c r="A55" s="9">
        <f t="shared" ref="A55:D55" si="76">A51</f>
        <v>2</v>
      </c>
      <c r="B55" s="9">
        <f t="shared" si="76"/>
        <v>1</v>
      </c>
      <c r="C55" s="9">
        <f t="shared" si="76"/>
        <v>5</v>
      </c>
      <c r="D55" s="9">
        <f t="shared" si="76"/>
        <v>1</v>
      </c>
      <c r="E55" s="36">
        <f t="shared" si="51"/>
        <v>1</v>
      </c>
      <c r="F55" s="36">
        <f t="shared" si="52"/>
        <v>-0.60000000000000009</v>
      </c>
      <c r="G55">
        <f t="shared" si="53"/>
        <v>-2.0000000000000004</v>
      </c>
      <c r="H55">
        <f t="shared" si="2"/>
        <v>0</v>
      </c>
      <c r="I55">
        <f t="shared" si="54"/>
        <v>1</v>
      </c>
      <c r="J55">
        <f t="shared" si="55"/>
        <v>0.1</v>
      </c>
      <c r="K55">
        <f t="shared" si="56"/>
        <v>0.5</v>
      </c>
    </row>
    <row r="56" spans="1:11" x14ac:dyDescent="0.25">
      <c r="A56" s="9">
        <f t="shared" ref="A56:D56" si="77">A52</f>
        <v>3</v>
      </c>
      <c r="B56" s="9">
        <f t="shared" si="77"/>
        <v>1</v>
      </c>
      <c r="C56" s="9">
        <f t="shared" si="77"/>
        <v>6</v>
      </c>
      <c r="D56" s="9">
        <f t="shared" si="77"/>
        <v>0</v>
      </c>
      <c r="E56" s="36">
        <f t="shared" si="51"/>
        <v>1.1000000000000001</v>
      </c>
      <c r="F56" s="36">
        <f t="shared" si="52"/>
        <v>-0.10000000000000009</v>
      </c>
      <c r="G56">
        <f t="shared" si="53"/>
        <v>0.49999999999999956</v>
      </c>
      <c r="H56">
        <f t="shared" si="2"/>
        <v>1</v>
      </c>
      <c r="I56">
        <f t="shared" si="54"/>
        <v>0</v>
      </c>
      <c r="J56">
        <f t="shared" si="55"/>
        <v>-0.1</v>
      </c>
      <c r="K56">
        <f t="shared" si="56"/>
        <v>-0.60000000000000009</v>
      </c>
    </row>
    <row r="57" spans="1:11" x14ac:dyDescent="0.25">
      <c r="A57" s="9">
        <f t="shared" ref="A57:D57" si="78">A53</f>
        <v>4</v>
      </c>
      <c r="B57" s="9">
        <f t="shared" si="78"/>
        <v>1</v>
      </c>
      <c r="C57" s="9">
        <f t="shared" si="78"/>
        <v>10</v>
      </c>
      <c r="D57" s="9">
        <f t="shared" si="78"/>
        <v>0</v>
      </c>
      <c r="E57" s="36">
        <f t="shared" si="51"/>
        <v>1</v>
      </c>
      <c r="F57" s="36">
        <f t="shared" si="52"/>
        <v>-0.70000000000000018</v>
      </c>
      <c r="G57">
        <f t="shared" si="53"/>
        <v>-6.0000000000000018</v>
      </c>
      <c r="H57">
        <f t="shared" si="2"/>
        <v>0</v>
      </c>
      <c r="I57">
        <f t="shared" si="54"/>
        <v>0</v>
      </c>
      <c r="J57">
        <f t="shared" si="55"/>
        <v>0</v>
      </c>
      <c r="K57">
        <f t="shared" si="56"/>
        <v>0</v>
      </c>
    </row>
    <row r="58" spans="1:11" x14ac:dyDescent="0.25">
      <c r="A58" s="9">
        <f t="shared" ref="A58:D58" si="79">A54</f>
        <v>1</v>
      </c>
      <c r="B58" s="9">
        <f t="shared" si="79"/>
        <v>1</v>
      </c>
      <c r="C58" s="9">
        <f t="shared" si="79"/>
        <v>1</v>
      </c>
      <c r="D58" s="9">
        <f t="shared" si="79"/>
        <v>1</v>
      </c>
      <c r="E58" s="36">
        <f t="shared" si="51"/>
        <v>1</v>
      </c>
      <c r="F58" s="36">
        <f t="shared" si="52"/>
        <v>-0.70000000000000018</v>
      </c>
      <c r="G58">
        <f t="shared" si="53"/>
        <v>0.29999999999999982</v>
      </c>
      <c r="H58">
        <f t="shared" si="2"/>
        <v>1</v>
      </c>
      <c r="I58">
        <f t="shared" si="54"/>
        <v>1</v>
      </c>
      <c r="J58">
        <f t="shared" si="55"/>
        <v>0</v>
      </c>
      <c r="K58">
        <f t="shared" si="56"/>
        <v>0</v>
      </c>
    </row>
    <row r="59" spans="1:11" x14ac:dyDescent="0.25">
      <c r="A59" s="9">
        <f t="shared" ref="A59:D59" si="80">A55</f>
        <v>2</v>
      </c>
      <c r="B59" s="9">
        <f t="shared" si="80"/>
        <v>1</v>
      </c>
      <c r="C59" s="9">
        <f t="shared" si="80"/>
        <v>5</v>
      </c>
      <c r="D59" s="9">
        <f t="shared" si="80"/>
        <v>1</v>
      </c>
      <c r="E59" s="36">
        <f t="shared" si="51"/>
        <v>1</v>
      </c>
      <c r="F59" s="36">
        <f t="shared" si="52"/>
        <v>-0.70000000000000018</v>
      </c>
      <c r="G59">
        <f t="shared" si="53"/>
        <v>-2.5000000000000009</v>
      </c>
      <c r="H59">
        <f t="shared" si="2"/>
        <v>0</v>
      </c>
      <c r="I59">
        <f t="shared" si="54"/>
        <v>1</v>
      </c>
      <c r="J59">
        <f t="shared" si="55"/>
        <v>0.1</v>
      </c>
      <c r="K59">
        <f t="shared" si="56"/>
        <v>0.5</v>
      </c>
    </row>
    <row r="60" spans="1:11" x14ac:dyDescent="0.25">
      <c r="A60" s="9">
        <f t="shared" ref="A60:D60" si="81">A56</f>
        <v>3</v>
      </c>
      <c r="B60" s="9">
        <f t="shared" si="81"/>
        <v>1</v>
      </c>
      <c r="C60" s="9">
        <f t="shared" si="81"/>
        <v>6</v>
      </c>
      <c r="D60" s="9">
        <f t="shared" si="81"/>
        <v>0</v>
      </c>
      <c r="E60" s="36">
        <f t="shared" si="51"/>
        <v>1.1000000000000001</v>
      </c>
      <c r="F60" s="36">
        <f t="shared" si="52"/>
        <v>-0.20000000000000018</v>
      </c>
      <c r="G60">
        <f t="shared" si="53"/>
        <v>-0.10000000000000098</v>
      </c>
      <c r="H60">
        <f t="shared" si="2"/>
        <v>0</v>
      </c>
      <c r="I60">
        <f t="shared" si="54"/>
        <v>0</v>
      </c>
      <c r="J60">
        <f t="shared" si="55"/>
        <v>0</v>
      </c>
      <c r="K60">
        <f t="shared" si="56"/>
        <v>0</v>
      </c>
    </row>
    <row r="61" spans="1:11" x14ac:dyDescent="0.25">
      <c r="A61" s="9">
        <f t="shared" ref="A61:D61" si="82">A57</f>
        <v>4</v>
      </c>
      <c r="B61" s="9">
        <f t="shared" si="82"/>
        <v>1</v>
      </c>
      <c r="C61" s="9">
        <f t="shared" si="82"/>
        <v>10</v>
      </c>
      <c r="D61" s="9">
        <f t="shared" si="82"/>
        <v>0</v>
      </c>
      <c r="E61" s="36">
        <f t="shared" si="51"/>
        <v>1.1000000000000001</v>
      </c>
      <c r="F61" s="36">
        <f t="shared" si="52"/>
        <v>-0.20000000000000018</v>
      </c>
      <c r="G61">
        <f t="shared" si="53"/>
        <v>-0.90000000000000169</v>
      </c>
      <c r="H61">
        <f t="shared" si="2"/>
        <v>0</v>
      </c>
      <c r="I61">
        <f t="shared" si="54"/>
        <v>0</v>
      </c>
      <c r="J61">
        <f t="shared" si="55"/>
        <v>0</v>
      </c>
      <c r="K61">
        <f t="shared" si="56"/>
        <v>0</v>
      </c>
    </row>
    <row r="62" spans="1:11" x14ac:dyDescent="0.25">
      <c r="A62" s="9">
        <f t="shared" ref="A62:D62" si="83">A58</f>
        <v>1</v>
      </c>
      <c r="B62" s="9">
        <f t="shared" si="83"/>
        <v>1</v>
      </c>
      <c r="C62" s="9">
        <f t="shared" si="83"/>
        <v>1</v>
      </c>
      <c r="D62" s="9">
        <f t="shared" si="83"/>
        <v>1</v>
      </c>
      <c r="E62" s="36">
        <f t="shared" si="51"/>
        <v>1.1000000000000001</v>
      </c>
      <c r="F62" s="36">
        <f t="shared" si="52"/>
        <v>-0.20000000000000018</v>
      </c>
      <c r="G62">
        <f t="shared" si="53"/>
        <v>0.89999999999999991</v>
      </c>
      <c r="H62">
        <f t="shared" si="2"/>
        <v>1</v>
      </c>
      <c r="I62">
        <f t="shared" si="54"/>
        <v>1</v>
      </c>
      <c r="J62">
        <f t="shared" si="55"/>
        <v>0</v>
      </c>
      <c r="K62">
        <f t="shared" si="56"/>
        <v>0</v>
      </c>
    </row>
    <row r="63" spans="1:11" x14ac:dyDescent="0.25">
      <c r="A63" s="9">
        <f t="shared" ref="A63:D63" si="84">A59</f>
        <v>2</v>
      </c>
      <c r="B63" s="9">
        <f t="shared" si="84"/>
        <v>1</v>
      </c>
      <c r="C63" s="9">
        <f t="shared" si="84"/>
        <v>5</v>
      </c>
      <c r="D63" s="9">
        <f t="shared" si="84"/>
        <v>1</v>
      </c>
      <c r="E63" s="36">
        <f t="shared" si="51"/>
        <v>1.1000000000000001</v>
      </c>
      <c r="F63" s="36">
        <f t="shared" si="52"/>
        <v>-0.20000000000000018</v>
      </c>
      <c r="G63">
        <f t="shared" si="53"/>
        <v>9.9999999999999201E-2</v>
      </c>
      <c r="H63">
        <f t="shared" si="2"/>
        <v>1</v>
      </c>
      <c r="I63">
        <f t="shared" si="54"/>
        <v>1</v>
      </c>
      <c r="J63">
        <f t="shared" si="55"/>
        <v>0</v>
      </c>
      <c r="K63">
        <f t="shared" si="56"/>
        <v>0</v>
      </c>
    </row>
    <row r="64" spans="1:11" x14ac:dyDescent="0.25">
      <c r="A64" s="9">
        <f t="shared" ref="A64:D65" si="85">A60</f>
        <v>3</v>
      </c>
      <c r="B64" s="9">
        <f t="shared" si="85"/>
        <v>1</v>
      </c>
      <c r="C64" s="9">
        <f t="shared" si="85"/>
        <v>6</v>
      </c>
      <c r="D64" s="9">
        <f t="shared" si="85"/>
        <v>0</v>
      </c>
      <c r="E64" s="36">
        <f t="shared" si="51"/>
        <v>1.1000000000000001</v>
      </c>
      <c r="F64" s="36">
        <f t="shared" si="52"/>
        <v>-0.20000000000000018</v>
      </c>
      <c r="G64">
        <f t="shared" si="53"/>
        <v>-0.10000000000000098</v>
      </c>
      <c r="H64">
        <f t="shared" si="2"/>
        <v>0</v>
      </c>
      <c r="I64">
        <f t="shared" si="54"/>
        <v>0</v>
      </c>
      <c r="J64">
        <f t="shared" si="55"/>
        <v>0</v>
      </c>
      <c r="K64">
        <f t="shared" si="56"/>
        <v>0</v>
      </c>
    </row>
    <row r="65" spans="1:11" x14ac:dyDescent="0.25">
      <c r="A65" s="9">
        <f t="shared" si="85"/>
        <v>4</v>
      </c>
      <c r="B65" s="9">
        <f t="shared" si="85"/>
        <v>1</v>
      </c>
      <c r="C65" s="9">
        <f t="shared" si="85"/>
        <v>10</v>
      </c>
      <c r="D65" s="9">
        <f t="shared" si="85"/>
        <v>0</v>
      </c>
      <c r="E65" s="36">
        <f t="shared" ref="E65:E68" si="86">E64+J64</f>
        <v>1.1000000000000001</v>
      </c>
      <c r="F65" s="36">
        <f t="shared" ref="F65:F68" si="87">F64+K64</f>
        <v>-0.20000000000000018</v>
      </c>
      <c r="G65">
        <f t="shared" ref="G65:G68" si="88">B65*E65+C65*F65</f>
        <v>-0.90000000000000169</v>
      </c>
      <c r="H65">
        <f t="shared" si="2"/>
        <v>0</v>
      </c>
      <c r="I65">
        <f t="shared" ref="I65:I68" si="89">D65</f>
        <v>0</v>
      </c>
      <c r="J65">
        <f t="shared" ref="J65:J68" si="90">$L$2*B65*(I65-H65)</f>
        <v>0</v>
      </c>
      <c r="K65">
        <f t="shared" ref="K65:K68" si="91">$L$2*C65*(I65-H65)</f>
        <v>0</v>
      </c>
    </row>
    <row r="66" spans="1:11" x14ac:dyDescent="0.25">
      <c r="A66" s="9">
        <f t="shared" ref="A66:D66" si="92">A62</f>
        <v>1</v>
      </c>
      <c r="B66" s="9">
        <f t="shared" si="92"/>
        <v>1</v>
      </c>
      <c r="C66" s="9">
        <f t="shared" si="92"/>
        <v>1</v>
      </c>
      <c r="D66" s="9">
        <f t="shared" si="92"/>
        <v>1</v>
      </c>
      <c r="E66" s="36">
        <f t="shared" si="86"/>
        <v>1.1000000000000001</v>
      </c>
      <c r="F66" s="36">
        <f t="shared" si="87"/>
        <v>-0.20000000000000018</v>
      </c>
      <c r="G66">
        <f t="shared" si="88"/>
        <v>0.89999999999999991</v>
      </c>
      <c r="H66">
        <f t="shared" si="2"/>
        <v>1</v>
      </c>
      <c r="I66">
        <f t="shared" si="89"/>
        <v>1</v>
      </c>
      <c r="J66">
        <f t="shared" si="90"/>
        <v>0</v>
      </c>
      <c r="K66">
        <f t="shared" si="91"/>
        <v>0</v>
      </c>
    </row>
    <row r="67" spans="1:11" x14ac:dyDescent="0.25">
      <c r="A67" s="9">
        <f t="shared" ref="A67:D67" si="93">A63</f>
        <v>2</v>
      </c>
      <c r="B67" s="9">
        <f t="shared" si="93"/>
        <v>1</v>
      </c>
      <c r="C67" s="9">
        <f t="shared" si="93"/>
        <v>5</v>
      </c>
      <c r="D67" s="9">
        <f t="shared" si="93"/>
        <v>1</v>
      </c>
      <c r="E67" s="36">
        <f t="shared" si="86"/>
        <v>1.1000000000000001</v>
      </c>
      <c r="F67" s="36">
        <f t="shared" si="87"/>
        <v>-0.20000000000000018</v>
      </c>
      <c r="G67">
        <f t="shared" si="88"/>
        <v>9.9999999999999201E-2</v>
      </c>
      <c r="H67">
        <f t="shared" ref="H67:H101" si="94">IF((1/(1+EXP(-G67)))&gt;0.5,1,0)</f>
        <v>1</v>
      </c>
      <c r="I67">
        <f t="shared" si="89"/>
        <v>1</v>
      </c>
      <c r="J67">
        <f t="shared" si="90"/>
        <v>0</v>
      </c>
      <c r="K67">
        <f t="shared" si="91"/>
        <v>0</v>
      </c>
    </row>
    <row r="68" spans="1:11" x14ac:dyDescent="0.25">
      <c r="A68" s="9">
        <f t="shared" ref="A68:D68" si="95">A64</f>
        <v>3</v>
      </c>
      <c r="B68" s="9">
        <f t="shared" si="95"/>
        <v>1</v>
      </c>
      <c r="C68" s="9">
        <f t="shared" si="95"/>
        <v>6</v>
      </c>
      <c r="D68" s="9">
        <f t="shared" si="95"/>
        <v>0</v>
      </c>
      <c r="E68" s="36">
        <f t="shared" si="86"/>
        <v>1.1000000000000001</v>
      </c>
      <c r="F68" s="36">
        <f t="shared" si="87"/>
        <v>-0.20000000000000018</v>
      </c>
      <c r="G68">
        <f t="shared" si="88"/>
        <v>-0.10000000000000098</v>
      </c>
      <c r="H68">
        <f t="shared" si="94"/>
        <v>0</v>
      </c>
      <c r="I68">
        <f t="shared" si="89"/>
        <v>0</v>
      </c>
      <c r="J68">
        <f t="shared" si="90"/>
        <v>0</v>
      </c>
      <c r="K68">
        <f t="shared" si="91"/>
        <v>0</v>
      </c>
    </row>
    <row r="69" spans="1:11" x14ac:dyDescent="0.25">
      <c r="A69" s="9">
        <f t="shared" ref="A69:D69" si="96">A65</f>
        <v>4</v>
      </c>
      <c r="B69" s="9">
        <f t="shared" si="96"/>
        <v>1</v>
      </c>
      <c r="C69" s="9">
        <f t="shared" si="96"/>
        <v>10</v>
      </c>
      <c r="D69" s="9">
        <f t="shared" si="96"/>
        <v>0</v>
      </c>
      <c r="E69" s="36">
        <f t="shared" ref="E69:E101" si="97">E68+J68</f>
        <v>1.1000000000000001</v>
      </c>
      <c r="F69" s="36">
        <f t="shared" ref="F69:F101" si="98">F68+K68</f>
        <v>-0.20000000000000018</v>
      </c>
      <c r="G69">
        <f t="shared" ref="G69:G101" si="99">B69*E69+C69*F69</f>
        <v>-0.90000000000000169</v>
      </c>
      <c r="H69">
        <f t="shared" si="94"/>
        <v>0</v>
      </c>
      <c r="I69">
        <f t="shared" ref="I69:I101" si="100">D69</f>
        <v>0</v>
      </c>
      <c r="J69">
        <f t="shared" ref="J69:J101" si="101">$L$2*B69*(I69-H69)</f>
        <v>0</v>
      </c>
      <c r="K69">
        <f t="shared" ref="K69:K101" si="102">$L$2*C69*(I69-H69)</f>
        <v>0</v>
      </c>
    </row>
    <row r="70" spans="1:11" x14ac:dyDescent="0.25">
      <c r="A70" s="9">
        <f t="shared" ref="A70:D70" si="103">A66</f>
        <v>1</v>
      </c>
      <c r="B70" s="9">
        <f t="shared" si="103"/>
        <v>1</v>
      </c>
      <c r="C70" s="9">
        <f t="shared" si="103"/>
        <v>1</v>
      </c>
      <c r="D70" s="9">
        <f t="shared" si="103"/>
        <v>1</v>
      </c>
      <c r="E70" s="36">
        <f t="shared" si="97"/>
        <v>1.1000000000000001</v>
      </c>
      <c r="F70" s="36">
        <f t="shared" si="98"/>
        <v>-0.20000000000000018</v>
      </c>
      <c r="G70">
        <f t="shared" si="99"/>
        <v>0.89999999999999991</v>
      </c>
      <c r="H70">
        <f t="shared" si="94"/>
        <v>1</v>
      </c>
      <c r="I70">
        <f t="shared" si="100"/>
        <v>1</v>
      </c>
      <c r="J70">
        <f t="shared" si="101"/>
        <v>0</v>
      </c>
      <c r="K70">
        <f t="shared" si="102"/>
        <v>0</v>
      </c>
    </row>
    <row r="71" spans="1:11" x14ac:dyDescent="0.25">
      <c r="A71" s="9">
        <f t="shared" ref="A71:D71" si="104">A67</f>
        <v>2</v>
      </c>
      <c r="B71" s="9">
        <f t="shared" si="104"/>
        <v>1</v>
      </c>
      <c r="C71" s="9">
        <f t="shared" si="104"/>
        <v>5</v>
      </c>
      <c r="D71" s="9">
        <f t="shared" si="104"/>
        <v>1</v>
      </c>
      <c r="E71" s="36">
        <f t="shared" si="97"/>
        <v>1.1000000000000001</v>
      </c>
      <c r="F71" s="36">
        <f t="shared" si="98"/>
        <v>-0.20000000000000018</v>
      </c>
      <c r="G71">
        <f t="shared" si="99"/>
        <v>9.9999999999999201E-2</v>
      </c>
      <c r="H71">
        <f t="shared" si="94"/>
        <v>1</v>
      </c>
      <c r="I71">
        <f t="shared" si="100"/>
        <v>1</v>
      </c>
      <c r="J71">
        <f t="shared" si="101"/>
        <v>0</v>
      </c>
      <c r="K71">
        <f t="shared" si="102"/>
        <v>0</v>
      </c>
    </row>
    <row r="72" spans="1:11" x14ac:dyDescent="0.25">
      <c r="A72" s="9">
        <f t="shared" ref="A72:D72" si="105">A68</f>
        <v>3</v>
      </c>
      <c r="B72" s="9">
        <f t="shared" si="105"/>
        <v>1</v>
      </c>
      <c r="C72" s="9">
        <f t="shared" si="105"/>
        <v>6</v>
      </c>
      <c r="D72" s="9">
        <f t="shared" si="105"/>
        <v>0</v>
      </c>
      <c r="E72" s="36">
        <f t="shared" si="97"/>
        <v>1.1000000000000001</v>
      </c>
      <c r="F72" s="36">
        <f t="shared" si="98"/>
        <v>-0.20000000000000018</v>
      </c>
      <c r="G72">
        <f t="shared" si="99"/>
        <v>-0.10000000000000098</v>
      </c>
      <c r="H72">
        <f t="shared" si="94"/>
        <v>0</v>
      </c>
      <c r="I72">
        <f t="shared" si="100"/>
        <v>0</v>
      </c>
      <c r="J72">
        <f t="shared" si="101"/>
        <v>0</v>
      </c>
      <c r="K72">
        <f t="shared" si="102"/>
        <v>0</v>
      </c>
    </row>
    <row r="73" spans="1:11" x14ac:dyDescent="0.25">
      <c r="A73" s="9">
        <f t="shared" ref="A73:D73" si="106">A69</f>
        <v>4</v>
      </c>
      <c r="B73" s="9">
        <f t="shared" si="106"/>
        <v>1</v>
      </c>
      <c r="C73" s="9">
        <f t="shared" si="106"/>
        <v>10</v>
      </c>
      <c r="D73" s="9">
        <f t="shared" si="106"/>
        <v>0</v>
      </c>
      <c r="E73" s="36">
        <f t="shared" si="97"/>
        <v>1.1000000000000001</v>
      </c>
      <c r="F73" s="36">
        <f t="shared" si="98"/>
        <v>-0.20000000000000018</v>
      </c>
      <c r="G73">
        <f t="shared" si="99"/>
        <v>-0.90000000000000169</v>
      </c>
      <c r="H73">
        <f t="shared" si="94"/>
        <v>0</v>
      </c>
      <c r="I73">
        <f t="shared" si="100"/>
        <v>0</v>
      </c>
      <c r="J73">
        <f t="shared" si="101"/>
        <v>0</v>
      </c>
      <c r="K73">
        <f t="shared" si="102"/>
        <v>0</v>
      </c>
    </row>
    <row r="74" spans="1:11" x14ac:dyDescent="0.25">
      <c r="A74" s="9">
        <f t="shared" ref="A74:D74" si="107">A70</f>
        <v>1</v>
      </c>
      <c r="B74" s="9">
        <f t="shared" si="107"/>
        <v>1</v>
      </c>
      <c r="C74" s="9">
        <f t="shared" si="107"/>
        <v>1</v>
      </c>
      <c r="D74" s="9">
        <f t="shared" si="107"/>
        <v>1</v>
      </c>
      <c r="E74" s="36">
        <f t="shared" si="97"/>
        <v>1.1000000000000001</v>
      </c>
      <c r="F74" s="36">
        <f t="shared" si="98"/>
        <v>-0.20000000000000018</v>
      </c>
      <c r="G74">
        <f t="shared" si="99"/>
        <v>0.89999999999999991</v>
      </c>
      <c r="H74">
        <f t="shared" si="94"/>
        <v>1</v>
      </c>
      <c r="I74">
        <f t="shared" si="100"/>
        <v>1</v>
      </c>
      <c r="J74">
        <f t="shared" si="101"/>
        <v>0</v>
      </c>
      <c r="K74">
        <f t="shared" si="102"/>
        <v>0</v>
      </c>
    </row>
    <row r="75" spans="1:11" x14ac:dyDescent="0.25">
      <c r="A75" s="9">
        <f t="shared" ref="A75:D75" si="108">A71</f>
        <v>2</v>
      </c>
      <c r="B75" s="9">
        <f t="shared" si="108"/>
        <v>1</v>
      </c>
      <c r="C75" s="9">
        <f t="shared" si="108"/>
        <v>5</v>
      </c>
      <c r="D75" s="9">
        <f t="shared" si="108"/>
        <v>1</v>
      </c>
      <c r="E75" s="36">
        <f t="shared" si="97"/>
        <v>1.1000000000000001</v>
      </c>
      <c r="F75" s="36">
        <f t="shared" si="98"/>
        <v>-0.20000000000000018</v>
      </c>
      <c r="G75">
        <f t="shared" si="99"/>
        <v>9.9999999999999201E-2</v>
      </c>
      <c r="H75">
        <f t="shared" si="94"/>
        <v>1</v>
      </c>
      <c r="I75">
        <f t="shared" si="100"/>
        <v>1</v>
      </c>
      <c r="J75">
        <f t="shared" si="101"/>
        <v>0</v>
      </c>
      <c r="K75">
        <f t="shared" si="102"/>
        <v>0</v>
      </c>
    </row>
    <row r="76" spans="1:11" x14ac:dyDescent="0.25">
      <c r="A76" s="9">
        <f t="shared" ref="A76:D76" si="109">A72</f>
        <v>3</v>
      </c>
      <c r="B76" s="9">
        <f t="shared" si="109"/>
        <v>1</v>
      </c>
      <c r="C76" s="9">
        <f t="shared" si="109"/>
        <v>6</v>
      </c>
      <c r="D76" s="9">
        <f t="shared" si="109"/>
        <v>0</v>
      </c>
      <c r="E76" s="36">
        <f t="shared" si="97"/>
        <v>1.1000000000000001</v>
      </c>
      <c r="F76" s="36">
        <f t="shared" si="98"/>
        <v>-0.20000000000000018</v>
      </c>
      <c r="G76">
        <f t="shared" si="99"/>
        <v>-0.10000000000000098</v>
      </c>
      <c r="H76">
        <f t="shared" si="94"/>
        <v>0</v>
      </c>
      <c r="I76">
        <f t="shared" si="100"/>
        <v>0</v>
      </c>
      <c r="J76">
        <f t="shared" si="101"/>
        <v>0</v>
      </c>
      <c r="K76">
        <f t="shared" si="102"/>
        <v>0</v>
      </c>
    </row>
    <row r="77" spans="1:11" x14ac:dyDescent="0.25">
      <c r="A77" s="9">
        <f t="shared" ref="A77:D77" si="110">A73</f>
        <v>4</v>
      </c>
      <c r="B77" s="9">
        <f t="shared" si="110"/>
        <v>1</v>
      </c>
      <c r="C77" s="9">
        <f t="shared" si="110"/>
        <v>10</v>
      </c>
      <c r="D77" s="9">
        <f t="shared" si="110"/>
        <v>0</v>
      </c>
      <c r="E77" s="36">
        <f t="shared" si="97"/>
        <v>1.1000000000000001</v>
      </c>
      <c r="F77" s="36">
        <f t="shared" si="98"/>
        <v>-0.20000000000000018</v>
      </c>
      <c r="G77">
        <f t="shared" si="99"/>
        <v>-0.90000000000000169</v>
      </c>
      <c r="H77">
        <f t="shared" si="94"/>
        <v>0</v>
      </c>
      <c r="I77">
        <f t="shared" si="100"/>
        <v>0</v>
      </c>
      <c r="J77">
        <f t="shared" si="101"/>
        <v>0</v>
      </c>
      <c r="K77">
        <f t="shared" si="102"/>
        <v>0</v>
      </c>
    </row>
    <row r="78" spans="1:11" x14ac:dyDescent="0.25">
      <c r="A78" s="9">
        <f t="shared" ref="A78:D78" si="111">A74</f>
        <v>1</v>
      </c>
      <c r="B78" s="9">
        <f t="shared" si="111"/>
        <v>1</v>
      </c>
      <c r="C78" s="9">
        <f t="shared" si="111"/>
        <v>1</v>
      </c>
      <c r="D78" s="9">
        <f t="shared" si="111"/>
        <v>1</v>
      </c>
      <c r="E78" s="36">
        <f t="shared" si="97"/>
        <v>1.1000000000000001</v>
      </c>
      <c r="F78" s="36">
        <f t="shared" si="98"/>
        <v>-0.20000000000000018</v>
      </c>
      <c r="G78">
        <f t="shared" si="99"/>
        <v>0.89999999999999991</v>
      </c>
      <c r="H78">
        <f t="shared" si="94"/>
        <v>1</v>
      </c>
      <c r="I78">
        <f t="shared" si="100"/>
        <v>1</v>
      </c>
      <c r="J78">
        <f t="shared" si="101"/>
        <v>0</v>
      </c>
      <c r="K78">
        <f t="shared" si="102"/>
        <v>0</v>
      </c>
    </row>
    <row r="79" spans="1:11" x14ac:dyDescent="0.25">
      <c r="A79" s="9">
        <f t="shared" ref="A79:D79" si="112">A75</f>
        <v>2</v>
      </c>
      <c r="B79" s="9">
        <f t="shared" si="112"/>
        <v>1</v>
      </c>
      <c r="C79" s="9">
        <f t="shared" si="112"/>
        <v>5</v>
      </c>
      <c r="D79" s="9">
        <f t="shared" si="112"/>
        <v>1</v>
      </c>
      <c r="E79" s="36">
        <f t="shared" si="97"/>
        <v>1.1000000000000001</v>
      </c>
      <c r="F79" s="36">
        <f t="shared" si="98"/>
        <v>-0.20000000000000018</v>
      </c>
      <c r="G79">
        <f t="shared" si="99"/>
        <v>9.9999999999999201E-2</v>
      </c>
      <c r="H79">
        <f t="shared" si="94"/>
        <v>1</v>
      </c>
      <c r="I79">
        <f t="shared" si="100"/>
        <v>1</v>
      </c>
      <c r="J79">
        <f t="shared" si="101"/>
        <v>0</v>
      </c>
      <c r="K79">
        <f t="shared" si="102"/>
        <v>0</v>
      </c>
    </row>
    <row r="80" spans="1:11" x14ac:dyDescent="0.25">
      <c r="A80" s="9">
        <f t="shared" ref="A80:D80" si="113">A76</f>
        <v>3</v>
      </c>
      <c r="B80" s="9">
        <f t="shared" si="113"/>
        <v>1</v>
      </c>
      <c r="C80" s="9">
        <f t="shared" si="113"/>
        <v>6</v>
      </c>
      <c r="D80" s="9">
        <f t="shared" si="113"/>
        <v>0</v>
      </c>
      <c r="E80" s="36">
        <f t="shared" si="97"/>
        <v>1.1000000000000001</v>
      </c>
      <c r="F80" s="36">
        <f t="shared" si="98"/>
        <v>-0.20000000000000018</v>
      </c>
      <c r="G80">
        <f t="shared" si="99"/>
        <v>-0.10000000000000098</v>
      </c>
      <c r="H80">
        <f t="shared" si="94"/>
        <v>0</v>
      </c>
      <c r="I80">
        <f t="shared" si="100"/>
        <v>0</v>
      </c>
      <c r="J80">
        <f t="shared" si="101"/>
        <v>0</v>
      </c>
      <c r="K80">
        <f t="shared" si="102"/>
        <v>0</v>
      </c>
    </row>
    <row r="81" spans="1:11" x14ac:dyDescent="0.25">
      <c r="A81" s="9">
        <f t="shared" ref="A81:D81" si="114">A77</f>
        <v>4</v>
      </c>
      <c r="B81" s="9">
        <f t="shared" si="114"/>
        <v>1</v>
      </c>
      <c r="C81" s="9">
        <f t="shared" si="114"/>
        <v>10</v>
      </c>
      <c r="D81" s="9">
        <f t="shared" si="114"/>
        <v>0</v>
      </c>
      <c r="E81" s="36">
        <f t="shared" si="97"/>
        <v>1.1000000000000001</v>
      </c>
      <c r="F81" s="36">
        <f t="shared" si="98"/>
        <v>-0.20000000000000018</v>
      </c>
      <c r="G81">
        <f t="shared" si="99"/>
        <v>-0.90000000000000169</v>
      </c>
      <c r="H81">
        <f t="shared" si="94"/>
        <v>0</v>
      </c>
      <c r="I81">
        <f t="shared" si="100"/>
        <v>0</v>
      </c>
      <c r="J81">
        <f t="shared" si="101"/>
        <v>0</v>
      </c>
      <c r="K81">
        <f t="shared" si="102"/>
        <v>0</v>
      </c>
    </row>
    <row r="82" spans="1:11" x14ac:dyDescent="0.25">
      <c r="A82" s="9">
        <f t="shared" ref="A82:D82" si="115">A78</f>
        <v>1</v>
      </c>
      <c r="B82" s="9">
        <f t="shared" si="115"/>
        <v>1</v>
      </c>
      <c r="C82" s="9">
        <f t="shared" si="115"/>
        <v>1</v>
      </c>
      <c r="D82" s="9">
        <f t="shared" si="115"/>
        <v>1</v>
      </c>
      <c r="E82" s="36">
        <f t="shared" si="97"/>
        <v>1.1000000000000001</v>
      </c>
      <c r="F82" s="36">
        <f t="shared" si="98"/>
        <v>-0.20000000000000018</v>
      </c>
      <c r="G82">
        <f t="shared" si="99"/>
        <v>0.89999999999999991</v>
      </c>
      <c r="H82">
        <f t="shared" si="94"/>
        <v>1</v>
      </c>
      <c r="I82">
        <f t="shared" si="100"/>
        <v>1</v>
      </c>
      <c r="J82">
        <f t="shared" si="101"/>
        <v>0</v>
      </c>
      <c r="K82">
        <f t="shared" si="102"/>
        <v>0</v>
      </c>
    </row>
    <row r="83" spans="1:11" x14ac:dyDescent="0.25">
      <c r="A83" s="9">
        <f t="shared" ref="A83:D83" si="116">A79</f>
        <v>2</v>
      </c>
      <c r="B83" s="9">
        <f t="shared" si="116"/>
        <v>1</v>
      </c>
      <c r="C83" s="9">
        <f t="shared" si="116"/>
        <v>5</v>
      </c>
      <c r="D83" s="9">
        <f t="shared" si="116"/>
        <v>1</v>
      </c>
      <c r="E83" s="36">
        <f t="shared" si="97"/>
        <v>1.1000000000000001</v>
      </c>
      <c r="F83" s="36">
        <f t="shared" si="98"/>
        <v>-0.20000000000000018</v>
      </c>
      <c r="G83">
        <f t="shared" si="99"/>
        <v>9.9999999999999201E-2</v>
      </c>
      <c r="H83">
        <f t="shared" si="94"/>
        <v>1</v>
      </c>
      <c r="I83">
        <f t="shared" si="100"/>
        <v>1</v>
      </c>
      <c r="J83">
        <f t="shared" si="101"/>
        <v>0</v>
      </c>
      <c r="K83">
        <f t="shared" si="102"/>
        <v>0</v>
      </c>
    </row>
    <row r="84" spans="1:11" x14ac:dyDescent="0.25">
      <c r="A84" s="9">
        <f t="shared" ref="A84:D84" si="117">A80</f>
        <v>3</v>
      </c>
      <c r="B84" s="9">
        <f t="shared" si="117"/>
        <v>1</v>
      </c>
      <c r="C84" s="9">
        <f t="shared" si="117"/>
        <v>6</v>
      </c>
      <c r="D84" s="9">
        <f t="shared" si="117"/>
        <v>0</v>
      </c>
      <c r="E84" s="36">
        <f t="shared" si="97"/>
        <v>1.1000000000000001</v>
      </c>
      <c r="F84" s="36">
        <f t="shared" si="98"/>
        <v>-0.20000000000000018</v>
      </c>
      <c r="G84">
        <f t="shared" si="99"/>
        <v>-0.10000000000000098</v>
      </c>
      <c r="H84">
        <f t="shared" si="94"/>
        <v>0</v>
      </c>
      <c r="I84">
        <f t="shared" si="100"/>
        <v>0</v>
      </c>
      <c r="J84">
        <f t="shared" si="101"/>
        <v>0</v>
      </c>
      <c r="K84">
        <f t="shared" si="102"/>
        <v>0</v>
      </c>
    </row>
    <row r="85" spans="1:11" x14ac:dyDescent="0.25">
      <c r="A85" s="9">
        <f t="shared" ref="A85:D85" si="118">A81</f>
        <v>4</v>
      </c>
      <c r="B85" s="9">
        <f t="shared" si="118"/>
        <v>1</v>
      </c>
      <c r="C85" s="9">
        <f t="shared" si="118"/>
        <v>10</v>
      </c>
      <c r="D85" s="9">
        <f t="shared" si="118"/>
        <v>0</v>
      </c>
      <c r="E85" s="36">
        <f t="shared" si="97"/>
        <v>1.1000000000000001</v>
      </c>
      <c r="F85" s="36">
        <f t="shared" si="98"/>
        <v>-0.20000000000000018</v>
      </c>
      <c r="G85">
        <f t="shared" si="99"/>
        <v>-0.90000000000000169</v>
      </c>
      <c r="H85">
        <f t="shared" si="94"/>
        <v>0</v>
      </c>
      <c r="I85">
        <f t="shared" si="100"/>
        <v>0</v>
      </c>
      <c r="J85">
        <f t="shared" si="101"/>
        <v>0</v>
      </c>
      <c r="K85">
        <f t="shared" si="102"/>
        <v>0</v>
      </c>
    </row>
    <row r="86" spans="1:11" x14ac:dyDescent="0.25">
      <c r="A86" s="9">
        <f t="shared" ref="A86:D86" si="119">A82</f>
        <v>1</v>
      </c>
      <c r="B86" s="9">
        <f t="shared" si="119"/>
        <v>1</v>
      </c>
      <c r="C86" s="9">
        <f t="shared" si="119"/>
        <v>1</v>
      </c>
      <c r="D86" s="9">
        <f t="shared" si="119"/>
        <v>1</v>
      </c>
      <c r="E86" s="36">
        <f t="shared" si="97"/>
        <v>1.1000000000000001</v>
      </c>
      <c r="F86" s="36">
        <f t="shared" si="98"/>
        <v>-0.20000000000000018</v>
      </c>
      <c r="G86">
        <f t="shared" si="99"/>
        <v>0.89999999999999991</v>
      </c>
      <c r="H86">
        <f t="shared" si="94"/>
        <v>1</v>
      </c>
      <c r="I86">
        <f t="shared" si="100"/>
        <v>1</v>
      </c>
      <c r="J86">
        <f t="shared" si="101"/>
        <v>0</v>
      </c>
      <c r="K86">
        <f t="shared" si="102"/>
        <v>0</v>
      </c>
    </row>
    <row r="87" spans="1:11" x14ac:dyDescent="0.25">
      <c r="A87" s="9">
        <f t="shared" ref="A87:D87" si="120">A83</f>
        <v>2</v>
      </c>
      <c r="B87" s="9">
        <f t="shared" si="120"/>
        <v>1</v>
      </c>
      <c r="C87" s="9">
        <f t="shared" si="120"/>
        <v>5</v>
      </c>
      <c r="D87" s="9">
        <f t="shared" si="120"/>
        <v>1</v>
      </c>
      <c r="E87" s="36">
        <f t="shared" si="97"/>
        <v>1.1000000000000001</v>
      </c>
      <c r="F87" s="36">
        <f t="shared" si="98"/>
        <v>-0.20000000000000018</v>
      </c>
      <c r="G87">
        <f t="shared" si="99"/>
        <v>9.9999999999999201E-2</v>
      </c>
      <c r="H87">
        <f t="shared" si="94"/>
        <v>1</v>
      </c>
      <c r="I87">
        <f t="shared" si="100"/>
        <v>1</v>
      </c>
      <c r="J87">
        <f t="shared" si="101"/>
        <v>0</v>
      </c>
      <c r="K87">
        <f t="shared" si="102"/>
        <v>0</v>
      </c>
    </row>
    <row r="88" spans="1:11" x14ac:dyDescent="0.25">
      <c r="A88" s="9">
        <f t="shared" ref="A88:D88" si="121">A84</f>
        <v>3</v>
      </c>
      <c r="B88" s="9">
        <f t="shared" si="121"/>
        <v>1</v>
      </c>
      <c r="C88" s="9">
        <f t="shared" si="121"/>
        <v>6</v>
      </c>
      <c r="D88" s="9">
        <f t="shared" si="121"/>
        <v>0</v>
      </c>
      <c r="E88" s="36">
        <f t="shared" si="97"/>
        <v>1.1000000000000001</v>
      </c>
      <c r="F88" s="36">
        <f t="shared" si="98"/>
        <v>-0.20000000000000018</v>
      </c>
      <c r="G88">
        <f t="shared" si="99"/>
        <v>-0.10000000000000098</v>
      </c>
      <c r="H88">
        <f t="shared" si="94"/>
        <v>0</v>
      </c>
      <c r="I88">
        <f t="shared" si="100"/>
        <v>0</v>
      </c>
      <c r="J88">
        <f t="shared" si="101"/>
        <v>0</v>
      </c>
      <c r="K88">
        <f t="shared" si="102"/>
        <v>0</v>
      </c>
    </row>
    <row r="89" spans="1:11" x14ac:dyDescent="0.25">
      <c r="A89" s="9">
        <f t="shared" ref="A89:D89" si="122">A85</f>
        <v>4</v>
      </c>
      <c r="B89" s="9">
        <f t="shared" si="122"/>
        <v>1</v>
      </c>
      <c r="C89" s="9">
        <f t="shared" si="122"/>
        <v>10</v>
      </c>
      <c r="D89" s="9">
        <f t="shared" si="122"/>
        <v>0</v>
      </c>
      <c r="E89" s="36">
        <f t="shared" si="97"/>
        <v>1.1000000000000001</v>
      </c>
      <c r="F89" s="36">
        <f t="shared" si="98"/>
        <v>-0.20000000000000018</v>
      </c>
      <c r="G89">
        <f t="shared" si="99"/>
        <v>-0.90000000000000169</v>
      </c>
      <c r="H89">
        <f t="shared" si="94"/>
        <v>0</v>
      </c>
      <c r="I89">
        <f t="shared" si="100"/>
        <v>0</v>
      </c>
      <c r="J89">
        <f t="shared" si="101"/>
        <v>0</v>
      </c>
      <c r="K89">
        <f t="shared" si="102"/>
        <v>0</v>
      </c>
    </row>
    <row r="90" spans="1:11" x14ac:dyDescent="0.25">
      <c r="A90" s="9">
        <f t="shared" ref="A90:D90" si="123">A86</f>
        <v>1</v>
      </c>
      <c r="B90" s="9">
        <f t="shared" si="123"/>
        <v>1</v>
      </c>
      <c r="C90" s="9">
        <f t="shared" si="123"/>
        <v>1</v>
      </c>
      <c r="D90" s="9">
        <f t="shared" si="123"/>
        <v>1</v>
      </c>
      <c r="E90" s="36">
        <f t="shared" si="97"/>
        <v>1.1000000000000001</v>
      </c>
      <c r="F90" s="36">
        <f t="shared" si="98"/>
        <v>-0.20000000000000018</v>
      </c>
      <c r="G90">
        <f t="shared" si="99"/>
        <v>0.89999999999999991</v>
      </c>
      <c r="H90">
        <f t="shared" si="94"/>
        <v>1</v>
      </c>
      <c r="I90">
        <f t="shared" si="100"/>
        <v>1</v>
      </c>
      <c r="J90">
        <f t="shared" si="101"/>
        <v>0</v>
      </c>
      <c r="K90">
        <f t="shared" si="102"/>
        <v>0</v>
      </c>
    </row>
    <row r="91" spans="1:11" x14ac:dyDescent="0.25">
      <c r="A91" s="9">
        <f t="shared" ref="A91:D91" si="124">A87</f>
        <v>2</v>
      </c>
      <c r="B91" s="9">
        <f t="shared" si="124"/>
        <v>1</v>
      </c>
      <c r="C91" s="9">
        <f t="shared" si="124"/>
        <v>5</v>
      </c>
      <c r="D91" s="9">
        <f t="shared" si="124"/>
        <v>1</v>
      </c>
      <c r="E91" s="36">
        <f t="shared" si="97"/>
        <v>1.1000000000000001</v>
      </c>
      <c r="F91" s="36">
        <f t="shared" si="98"/>
        <v>-0.20000000000000018</v>
      </c>
      <c r="G91">
        <f t="shared" si="99"/>
        <v>9.9999999999999201E-2</v>
      </c>
      <c r="H91">
        <f t="shared" si="94"/>
        <v>1</v>
      </c>
      <c r="I91">
        <f t="shared" si="100"/>
        <v>1</v>
      </c>
      <c r="J91">
        <f t="shared" si="101"/>
        <v>0</v>
      </c>
      <c r="K91">
        <f t="shared" si="102"/>
        <v>0</v>
      </c>
    </row>
    <row r="92" spans="1:11" x14ac:dyDescent="0.25">
      <c r="A92" s="9">
        <f t="shared" ref="A92:D92" si="125">A88</f>
        <v>3</v>
      </c>
      <c r="B92" s="9">
        <f t="shared" si="125"/>
        <v>1</v>
      </c>
      <c r="C92" s="9">
        <f t="shared" si="125"/>
        <v>6</v>
      </c>
      <c r="D92" s="9">
        <f t="shared" si="125"/>
        <v>0</v>
      </c>
      <c r="E92" s="36">
        <f t="shared" si="97"/>
        <v>1.1000000000000001</v>
      </c>
      <c r="F92" s="36">
        <f t="shared" si="98"/>
        <v>-0.20000000000000018</v>
      </c>
      <c r="G92">
        <f t="shared" si="99"/>
        <v>-0.10000000000000098</v>
      </c>
      <c r="H92">
        <f t="shared" si="94"/>
        <v>0</v>
      </c>
      <c r="I92">
        <f t="shared" si="100"/>
        <v>0</v>
      </c>
      <c r="J92">
        <f t="shared" si="101"/>
        <v>0</v>
      </c>
      <c r="K92">
        <f t="shared" si="102"/>
        <v>0</v>
      </c>
    </row>
    <row r="93" spans="1:11" x14ac:dyDescent="0.25">
      <c r="A93" s="9">
        <f t="shared" ref="A93:D93" si="126">A89</f>
        <v>4</v>
      </c>
      <c r="B93" s="9">
        <f t="shared" si="126"/>
        <v>1</v>
      </c>
      <c r="C93" s="9">
        <f t="shared" si="126"/>
        <v>10</v>
      </c>
      <c r="D93" s="9">
        <f t="shared" si="126"/>
        <v>0</v>
      </c>
      <c r="E93" s="36">
        <f t="shared" si="97"/>
        <v>1.1000000000000001</v>
      </c>
      <c r="F93" s="36">
        <f t="shared" si="98"/>
        <v>-0.20000000000000018</v>
      </c>
      <c r="G93">
        <f t="shared" si="99"/>
        <v>-0.90000000000000169</v>
      </c>
      <c r="H93">
        <f t="shared" si="94"/>
        <v>0</v>
      </c>
      <c r="I93">
        <f t="shared" si="100"/>
        <v>0</v>
      </c>
      <c r="J93">
        <f t="shared" si="101"/>
        <v>0</v>
      </c>
      <c r="K93">
        <f t="shared" si="102"/>
        <v>0</v>
      </c>
    </row>
    <row r="94" spans="1:11" x14ac:dyDescent="0.25">
      <c r="A94" s="9">
        <f t="shared" ref="A94:D94" si="127">A90</f>
        <v>1</v>
      </c>
      <c r="B94" s="9">
        <f t="shared" si="127"/>
        <v>1</v>
      </c>
      <c r="C94" s="9">
        <f t="shared" si="127"/>
        <v>1</v>
      </c>
      <c r="D94" s="9">
        <f t="shared" si="127"/>
        <v>1</v>
      </c>
      <c r="E94" s="36">
        <f t="shared" si="97"/>
        <v>1.1000000000000001</v>
      </c>
      <c r="F94" s="36">
        <f t="shared" si="98"/>
        <v>-0.20000000000000018</v>
      </c>
      <c r="G94">
        <f t="shared" si="99"/>
        <v>0.89999999999999991</v>
      </c>
      <c r="H94">
        <f t="shared" si="94"/>
        <v>1</v>
      </c>
      <c r="I94">
        <f t="shared" si="100"/>
        <v>1</v>
      </c>
      <c r="J94">
        <f t="shared" si="101"/>
        <v>0</v>
      </c>
      <c r="K94">
        <f t="shared" si="102"/>
        <v>0</v>
      </c>
    </row>
    <row r="95" spans="1:11" x14ac:dyDescent="0.25">
      <c r="A95" s="9">
        <f t="shared" ref="A95:D95" si="128">A91</f>
        <v>2</v>
      </c>
      <c r="B95" s="9">
        <f t="shared" si="128"/>
        <v>1</v>
      </c>
      <c r="C95" s="9">
        <f t="shared" si="128"/>
        <v>5</v>
      </c>
      <c r="D95" s="9">
        <f t="shared" si="128"/>
        <v>1</v>
      </c>
      <c r="E95" s="36">
        <f t="shared" si="97"/>
        <v>1.1000000000000001</v>
      </c>
      <c r="F95" s="36">
        <f t="shared" si="98"/>
        <v>-0.20000000000000018</v>
      </c>
      <c r="G95">
        <f t="shared" si="99"/>
        <v>9.9999999999999201E-2</v>
      </c>
      <c r="H95">
        <f t="shared" si="94"/>
        <v>1</v>
      </c>
      <c r="I95">
        <f t="shared" si="100"/>
        <v>1</v>
      </c>
      <c r="J95">
        <f t="shared" si="101"/>
        <v>0</v>
      </c>
      <c r="K95">
        <f t="shared" si="102"/>
        <v>0</v>
      </c>
    </row>
    <row r="96" spans="1:11" x14ac:dyDescent="0.25">
      <c r="A96" s="9">
        <f t="shared" ref="A96:D96" si="129">A92</f>
        <v>3</v>
      </c>
      <c r="B96" s="9">
        <f t="shared" si="129"/>
        <v>1</v>
      </c>
      <c r="C96" s="9">
        <f t="shared" si="129"/>
        <v>6</v>
      </c>
      <c r="D96" s="9">
        <f t="shared" si="129"/>
        <v>0</v>
      </c>
      <c r="E96" s="36">
        <f t="shared" si="97"/>
        <v>1.1000000000000001</v>
      </c>
      <c r="F96" s="36">
        <f t="shared" si="98"/>
        <v>-0.20000000000000018</v>
      </c>
      <c r="G96">
        <f t="shared" si="99"/>
        <v>-0.10000000000000098</v>
      </c>
      <c r="H96">
        <f t="shared" si="94"/>
        <v>0</v>
      </c>
      <c r="I96">
        <f t="shared" si="100"/>
        <v>0</v>
      </c>
      <c r="J96">
        <f t="shared" si="101"/>
        <v>0</v>
      </c>
      <c r="K96">
        <f t="shared" si="102"/>
        <v>0</v>
      </c>
    </row>
    <row r="97" spans="1:11" x14ac:dyDescent="0.25">
      <c r="A97" s="9">
        <f t="shared" ref="A97:D97" si="130">A93</f>
        <v>4</v>
      </c>
      <c r="B97" s="9">
        <f t="shared" si="130"/>
        <v>1</v>
      </c>
      <c r="C97" s="9">
        <f t="shared" si="130"/>
        <v>10</v>
      </c>
      <c r="D97" s="9">
        <f t="shared" si="130"/>
        <v>0</v>
      </c>
      <c r="E97" s="36">
        <f t="shared" si="97"/>
        <v>1.1000000000000001</v>
      </c>
      <c r="F97" s="36">
        <f t="shared" si="98"/>
        <v>-0.20000000000000018</v>
      </c>
      <c r="G97">
        <f t="shared" si="99"/>
        <v>-0.90000000000000169</v>
      </c>
      <c r="H97">
        <f t="shared" si="94"/>
        <v>0</v>
      </c>
      <c r="I97">
        <f t="shared" si="100"/>
        <v>0</v>
      </c>
      <c r="J97">
        <f t="shared" si="101"/>
        <v>0</v>
      </c>
      <c r="K97">
        <f t="shared" si="102"/>
        <v>0</v>
      </c>
    </row>
    <row r="98" spans="1:11" x14ac:dyDescent="0.25">
      <c r="A98" s="9">
        <f t="shared" ref="A98:D98" si="131">A94</f>
        <v>1</v>
      </c>
      <c r="B98" s="9">
        <f t="shared" si="131"/>
        <v>1</v>
      </c>
      <c r="C98" s="9">
        <f t="shared" si="131"/>
        <v>1</v>
      </c>
      <c r="D98" s="9">
        <f t="shared" si="131"/>
        <v>1</v>
      </c>
      <c r="E98" s="36">
        <f t="shared" si="97"/>
        <v>1.1000000000000001</v>
      </c>
      <c r="F98" s="36">
        <f t="shared" si="98"/>
        <v>-0.20000000000000018</v>
      </c>
      <c r="G98">
        <f t="shared" si="99"/>
        <v>0.89999999999999991</v>
      </c>
      <c r="H98">
        <f t="shared" si="94"/>
        <v>1</v>
      </c>
      <c r="I98">
        <f t="shared" si="100"/>
        <v>1</v>
      </c>
      <c r="J98">
        <f t="shared" si="101"/>
        <v>0</v>
      </c>
      <c r="K98">
        <f t="shared" si="102"/>
        <v>0</v>
      </c>
    </row>
    <row r="99" spans="1:11" x14ac:dyDescent="0.25">
      <c r="A99" s="9">
        <f t="shared" ref="A99:D99" si="132">A95</f>
        <v>2</v>
      </c>
      <c r="B99" s="9">
        <f t="shared" si="132"/>
        <v>1</v>
      </c>
      <c r="C99" s="9">
        <f t="shared" si="132"/>
        <v>5</v>
      </c>
      <c r="D99" s="9">
        <f t="shared" si="132"/>
        <v>1</v>
      </c>
      <c r="E99" s="36">
        <f t="shared" si="97"/>
        <v>1.1000000000000001</v>
      </c>
      <c r="F99" s="36">
        <f t="shared" si="98"/>
        <v>-0.20000000000000018</v>
      </c>
      <c r="G99">
        <f t="shared" si="99"/>
        <v>9.9999999999999201E-2</v>
      </c>
      <c r="H99">
        <f t="shared" si="94"/>
        <v>1</v>
      </c>
      <c r="I99">
        <f t="shared" si="100"/>
        <v>1</v>
      </c>
      <c r="J99">
        <f t="shared" si="101"/>
        <v>0</v>
      </c>
      <c r="K99">
        <f t="shared" si="102"/>
        <v>0</v>
      </c>
    </row>
    <row r="100" spans="1:11" x14ac:dyDescent="0.25">
      <c r="A100" s="9">
        <f t="shared" ref="A100:D100" si="133">A96</f>
        <v>3</v>
      </c>
      <c r="B100" s="9">
        <f t="shared" si="133"/>
        <v>1</v>
      </c>
      <c r="C100" s="9">
        <f t="shared" si="133"/>
        <v>6</v>
      </c>
      <c r="D100" s="9">
        <f t="shared" si="133"/>
        <v>0</v>
      </c>
      <c r="E100" s="36">
        <f t="shared" si="97"/>
        <v>1.1000000000000001</v>
      </c>
      <c r="F100" s="36">
        <f t="shared" si="98"/>
        <v>-0.20000000000000018</v>
      </c>
      <c r="G100">
        <f t="shared" si="99"/>
        <v>-0.10000000000000098</v>
      </c>
      <c r="H100">
        <f t="shared" si="94"/>
        <v>0</v>
      </c>
      <c r="I100">
        <f t="shared" si="100"/>
        <v>0</v>
      </c>
      <c r="J100">
        <f t="shared" si="101"/>
        <v>0</v>
      </c>
      <c r="K100">
        <f t="shared" si="102"/>
        <v>0</v>
      </c>
    </row>
    <row r="101" spans="1:11" x14ac:dyDescent="0.25">
      <c r="A101" s="9">
        <f t="shared" ref="A101:D101" si="134">A97</f>
        <v>4</v>
      </c>
      <c r="B101" s="9">
        <f t="shared" si="134"/>
        <v>1</v>
      </c>
      <c r="C101" s="9">
        <f t="shared" si="134"/>
        <v>10</v>
      </c>
      <c r="D101" s="9">
        <f t="shared" si="134"/>
        <v>0</v>
      </c>
      <c r="E101" s="36">
        <f t="shared" si="97"/>
        <v>1.1000000000000001</v>
      </c>
      <c r="F101" s="36">
        <f t="shared" si="98"/>
        <v>-0.20000000000000018</v>
      </c>
      <c r="G101">
        <f t="shared" si="99"/>
        <v>-0.90000000000000169</v>
      </c>
      <c r="H101">
        <f t="shared" si="94"/>
        <v>0</v>
      </c>
      <c r="I101">
        <f t="shared" si="100"/>
        <v>0</v>
      </c>
      <c r="J101">
        <f t="shared" si="101"/>
        <v>0</v>
      </c>
      <c r="K101">
        <f t="shared" si="102"/>
        <v>0</v>
      </c>
    </row>
    <row r="102" spans="1:11" x14ac:dyDescent="0.25">
      <c r="A102" s="9"/>
      <c r="B102" s="9"/>
      <c r="C102" s="9"/>
      <c r="D102" s="9"/>
      <c r="E102" s="12"/>
      <c r="F102" s="12"/>
    </row>
    <row r="103" spans="1:11" x14ac:dyDescent="0.25">
      <c r="A103" s="9"/>
      <c r="B103" s="9"/>
      <c r="C103" s="9"/>
      <c r="D103" s="9"/>
      <c r="E103" s="12"/>
      <c r="F103" s="12"/>
    </row>
    <row r="104" spans="1:11" x14ac:dyDescent="0.25">
      <c r="A104" s="9"/>
      <c r="B104" s="9"/>
      <c r="C104" s="9"/>
      <c r="D104" s="9"/>
      <c r="E104" s="12"/>
      <c r="F104" s="12"/>
    </row>
    <row r="105" spans="1:11" x14ac:dyDescent="0.25">
      <c r="A105" s="9"/>
      <c r="B105" s="9"/>
      <c r="C105" s="9"/>
      <c r="D105" s="9"/>
      <c r="E105" s="12"/>
      <c r="F105" s="12"/>
    </row>
    <row r="106" spans="1:11" x14ac:dyDescent="0.25">
      <c r="A106" s="9"/>
      <c r="B106" s="9"/>
      <c r="C106" s="9"/>
      <c r="D106" s="9"/>
      <c r="E106" s="12"/>
      <c r="F106" s="12"/>
    </row>
    <row r="107" spans="1:11" x14ac:dyDescent="0.25">
      <c r="A107" s="9"/>
      <c r="B107" s="9"/>
      <c r="C107" s="9"/>
      <c r="D107" s="9"/>
      <c r="E107" s="12"/>
      <c r="F107" s="12"/>
    </row>
    <row r="108" spans="1:11" x14ac:dyDescent="0.25">
      <c r="A108" s="9"/>
      <c r="B108" s="9"/>
      <c r="C108" s="9"/>
      <c r="D108" s="9"/>
      <c r="E108" s="12"/>
      <c r="F108" s="12"/>
    </row>
    <row r="109" spans="1:11" x14ac:dyDescent="0.25">
      <c r="A109" s="9"/>
      <c r="B109" s="9"/>
      <c r="C109" s="9"/>
      <c r="D109" s="9"/>
      <c r="E109" s="12"/>
      <c r="F109" s="12"/>
    </row>
    <row r="110" spans="1:11" x14ac:dyDescent="0.25">
      <c r="A110" s="9"/>
      <c r="B110" s="9"/>
      <c r="C110" s="9"/>
      <c r="D110" s="9"/>
      <c r="E110" s="12"/>
      <c r="F110" s="12"/>
    </row>
    <row r="111" spans="1:11" x14ac:dyDescent="0.25">
      <c r="A111" s="9"/>
      <c r="B111" s="9"/>
      <c r="C111" s="9"/>
      <c r="D111" s="9"/>
      <c r="E111" s="12"/>
      <c r="F111" s="12"/>
    </row>
    <row r="112" spans="1:11" x14ac:dyDescent="0.25">
      <c r="A112" s="9"/>
      <c r="B112" s="9"/>
      <c r="C112" s="9"/>
      <c r="D112" s="9"/>
      <c r="E112" s="12"/>
      <c r="F112" s="12"/>
    </row>
    <row r="113" spans="1:6" x14ac:dyDescent="0.25">
      <c r="A113" s="9"/>
      <c r="B113" s="9"/>
      <c r="C113" s="9"/>
      <c r="D113" s="9"/>
      <c r="E113" s="12"/>
      <c r="F113" s="12"/>
    </row>
    <row r="114" spans="1:6" x14ac:dyDescent="0.25">
      <c r="A114" s="9"/>
      <c r="B114" s="9"/>
      <c r="C114" s="9"/>
      <c r="D114" s="9"/>
      <c r="E114" s="12"/>
      <c r="F114" s="12"/>
    </row>
    <row r="115" spans="1:6" x14ac:dyDescent="0.25">
      <c r="A115" s="9"/>
      <c r="B115" s="9"/>
      <c r="C115" s="9"/>
      <c r="D115" s="9"/>
      <c r="E115" s="12"/>
      <c r="F115" s="12"/>
    </row>
    <row r="116" spans="1:6" x14ac:dyDescent="0.25">
      <c r="A116" s="9"/>
      <c r="B116" s="9"/>
      <c r="C116" s="9"/>
      <c r="D116" s="9"/>
      <c r="E116" s="12"/>
      <c r="F116" s="12"/>
    </row>
    <row r="117" spans="1:6" x14ac:dyDescent="0.25">
      <c r="A117" s="9"/>
      <c r="B117" s="9"/>
      <c r="C117" s="9"/>
      <c r="D117" s="9"/>
      <c r="E117" s="12"/>
      <c r="F117" s="12"/>
    </row>
    <row r="118" spans="1:6" x14ac:dyDescent="0.25">
      <c r="A118" s="9"/>
      <c r="B118" s="9"/>
      <c r="C118" s="9"/>
      <c r="D118" s="9"/>
      <c r="E118" s="12"/>
      <c r="F118" s="12"/>
    </row>
    <row r="119" spans="1:6" x14ac:dyDescent="0.25">
      <c r="A119" s="9"/>
      <c r="B119" s="9"/>
      <c r="C119" s="9"/>
      <c r="D119" s="9"/>
      <c r="E119" s="12"/>
      <c r="F119" s="12"/>
    </row>
    <row r="120" spans="1:6" x14ac:dyDescent="0.25">
      <c r="A120" s="9"/>
      <c r="B120" s="9"/>
      <c r="C120" s="9"/>
      <c r="D120" s="9"/>
      <c r="E120" s="12"/>
      <c r="F120" s="12"/>
    </row>
    <row r="121" spans="1:6" x14ac:dyDescent="0.25">
      <c r="A121" s="9"/>
      <c r="B121" s="9"/>
      <c r="C121" s="9"/>
      <c r="D121" s="9"/>
      <c r="E121" s="12"/>
      <c r="F12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>
      <selection activeCell="G11" sqref="G11:H11"/>
    </sheetView>
  </sheetViews>
  <sheetFormatPr baseColWidth="10" defaultRowHeight="15" x14ac:dyDescent="0.25"/>
  <cols>
    <col min="3" max="3" width="11.42578125" style="23"/>
  </cols>
  <sheetData>
    <row r="1" spans="1:13" x14ac:dyDescent="0.25">
      <c r="A1" s="18" t="s">
        <v>34</v>
      </c>
      <c r="B1" s="19" t="s">
        <v>26</v>
      </c>
      <c r="C1" s="21" t="s">
        <v>35</v>
      </c>
      <c r="D1" s="3" t="s">
        <v>27</v>
      </c>
      <c r="E1" s="20" t="s">
        <v>13</v>
      </c>
      <c r="F1" s="20" t="s">
        <v>1</v>
      </c>
      <c r="G1" s="20" t="s">
        <v>14</v>
      </c>
      <c r="H1" s="3" t="s">
        <v>28</v>
      </c>
      <c r="I1" s="20" t="s">
        <v>29</v>
      </c>
      <c r="J1" s="20" t="s">
        <v>30</v>
      </c>
      <c r="K1" s="20" t="s">
        <v>31</v>
      </c>
      <c r="L1" s="20" t="s">
        <v>32</v>
      </c>
      <c r="M1" s="20" t="s">
        <v>33</v>
      </c>
    </row>
    <row r="2" spans="1:13" x14ac:dyDescent="0.25">
      <c r="A2" s="6">
        <v>1</v>
      </c>
      <c r="B2" s="16">
        <f>A2</f>
        <v>1</v>
      </c>
      <c r="C2" s="22">
        <f>A2</f>
        <v>1</v>
      </c>
      <c r="D2" s="16">
        <v>1</v>
      </c>
      <c r="E2" s="17">
        <f ca="1">RAND()*44-22</f>
        <v>11.80507301289402</v>
      </c>
      <c r="F2" s="17">
        <f ca="1">RAND()*44-22</f>
        <v>8.8446986977400144</v>
      </c>
      <c r="G2" s="17">
        <f ca="1">B2*E2+C2*F2</f>
        <v>20.649771710634035</v>
      </c>
      <c r="H2" s="6">
        <f ca="1">IF(G2&gt;0,1,0)</f>
        <v>1</v>
      </c>
      <c r="I2" s="6">
        <f ca="1">ABS(H2-D2)</f>
        <v>0</v>
      </c>
      <c r="J2" s="6">
        <f ca="1">IF(1/(1+EXP(-G2))&gt;0.5,1,0)</f>
        <v>1</v>
      </c>
      <c r="K2" s="6">
        <f ca="1">ABS(J2-D2)</f>
        <v>0</v>
      </c>
      <c r="L2" s="6">
        <f ca="1">IF(TANH(G2)&gt;0,1,0)</f>
        <v>1</v>
      </c>
      <c r="M2" s="6">
        <f ca="1">ABS(L2-D2)</f>
        <v>0</v>
      </c>
    </row>
    <row r="3" spans="1:13" x14ac:dyDescent="0.25">
      <c r="A3" s="6">
        <v>5</v>
      </c>
      <c r="B3" s="16">
        <v>1</v>
      </c>
      <c r="C3" s="22">
        <f t="shared" ref="C3:C5" si="0">A3</f>
        <v>5</v>
      </c>
      <c r="D3" s="16">
        <v>1</v>
      </c>
      <c r="E3" s="17">
        <f ca="1">E2</f>
        <v>11.80507301289402</v>
      </c>
      <c r="F3" s="17">
        <f ca="1">F2</f>
        <v>8.8446986977400144</v>
      </c>
      <c r="G3" s="17">
        <f t="shared" ref="G3:G5" ca="1" si="1">B3*E3+C3*F3</f>
        <v>56.028566501594092</v>
      </c>
      <c r="H3" s="6">
        <f t="shared" ref="H3:H5" ca="1" si="2">IF(G3&gt;0,1,0)</f>
        <v>1</v>
      </c>
      <c r="I3" s="6">
        <f t="shared" ref="I3:I5" ca="1" si="3">ABS(H3-D3)</f>
        <v>0</v>
      </c>
      <c r="J3" s="6">
        <f t="shared" ref="J3:J5" ca="1" si="4">IF(1/(1+EXP(-G3))&gt;0.5,1,0)</f>
        <v>1</v>
      </c>
      <c r="K3" s="6">
        <f t="shared" ref="K3:K5" ca="1" si="5">ABS(J3-D3)</f>
        <v>0</v>
      </c>
      <c r="L3" s="6">
        <f t="shared" ref="L3:L5" ca="1" si="6">IF(TANH(G3)&gt;0,1,0)</f>
        <v>1</v>
      </c>
      <c r="M3" s="6">
        <f t="shared" ref="M3:M5" ca="1" si="7">ABS(L3-D3)</f>
        <v>0</v>
      </c>
    </row>
    <row r="4" spans="1:13" x14ac:dyDescent="0.25">
      <c r="A4" s="6">
        <v>6</v>
      </c>
      <c r="B4" s="16">
        <v>1</v>
      </c>
      <c r="C4" s="22">
        <f t="shared" si="0"/>
        <v>6</v>
      </c>
      <c r="D4" s="16">
        <v>0</v>
      </c>
      <c r="E4" s="17">
        <f t="shared" ref="E4:E5" ca="1" si="8">E3</f>
        <v>11.80507301289402</v>
      </c>
      <c r="F4" s="17">
        <f t="shared" ref="F4:F5" ca="1" si="9">F3</f>
        <v>8.8446986977400144</v>
      </c>
      <c r="G4" s="17">
        <f t="shared" ca="1" si="1"/>
        <v>64.873265199334099</v>
      </c>
      <c r="H4" s="6">
        <f t="shared" ca="1" si="2"/>
        <v>1</v>
      </c>
      <c r="I4" s="6">
        <f t="shared" ca="1" si="3"/>
        <v>1</v>
      </c>
      <c r="J4" s="6">
        <f t="shared" ca="1" si="4"/>
        <v>1</v>
      </c>
      <c r="K4" s="6">
        <f t="shared" ca="1" si="5"/>
        <v>1</v>
      </c>
      <c r="L4" s="6">
        <f t="shared" ca="1" si="6"/>
        <v>1</v>
      </c>
      <c r="M4" s="6">
        <f t="shared" ca="1" si="7"/>
        <v>1</v>
      </c>
    </row>
    <row r="5" spans="1:13" x14ac:dyDescent="0.25">
      <c r="A5" s="6">
        <v>10</v>
      </c>
      <c r="B5" s="16">
        <v>1</v>
      </c>
      <c r="C5" s="22">
        <f t="shared" si="0"/>
        <v>10</v>
      </c>
      <c r="D5" s="16">
        <v>0</v>
      </c>
      <c r="E5" s="17">
        <f t="shared" ca="1" si="8"/>
        <v>11.80507301289402</v>
      </c>
      <c r="F5" s="17">
        <f t="shared" ca="1" si="9"/>
        <v>8.8446986977400144</v>
      </c>
      <c r="G5" s="17">
        <f t="shared" ca="1" si="1"/>
        <v>100.25205999029416</v>
      </c>
      <c r="H5" s="6">
        <f t="shared" ca="1" si="2"/>
        <v>1</v>
      </c>
      <c r="I5" s="6">
        <f t="shared" ca="1" si="3"/>
        <v>1</v>
      </c>
      <c r="J5" s="6">
        <f t="shared" ca="1" si="4"/>
        <v>1</v>
      </c>
      <c r="K5" s="6">
        <f t="shared" ca="1" si="5"/>
        <v>1</v>
      </c>
      <c r="L5" s="6">
        <f t="shared" ca="1" si="6"/>
        <v>1</v>
      </c>
      <c r="M5" s="6">
        <f t="shared" ca="1" si="7"/>
        <v>1</v>
      </c>
    </row>
    <row r="6" spans="1:13" x14ac:dyDescent="0.25">
      <c r="B6" s="8"/>
      <c r="C6" s="21">
        <f>SUM(C2:C5)</f>
        <v>22</v>
      </c>
      <c r="I6" s="3">
        <f ca="1">SUM(I2:I5)</f>
        <v>2</v>
      </c>
      <c r="J6" s="5"/>
      <c r="K6" s="3">
        <f ca="1">SUM(K2:K5)</f>
        <v>2</v>
      </c>
      <c r="L6" s="5"/>
      <c r="M6" s="3">
        <f ca="1">SUM(M2:M5)</f>
        <v>2</v>
      </c>
    </row>
    <row r="7" spans="1:13" x14ac:dyDescent="0.25">
      <c r="I7" s="5"/>
      <c r="J7" s="5"/>
      <c r="K7" s="5"/>
      <c r="L7" s="5"/>
      <c r="M7" s="5"/>
    </row>
    <row r="11" spans="1:13" x14ac:dyDescent="0.25">
      <c r="G11" s="17">
        <f ca="1">RAND()*44-22</f>
        <v>-3.7195142370054697</v>
      </c>
      <c r="H11" s="17">
        <f ca="1">RAND()*44-22</f>
        <v>-15.643995163030382</v>
      </c>
    </row>
    <row r="12" spans="1:13" x14ac:dyDescent="0.25">
      <c r="C12" s="3" t="s">
        <v>13</v>
      </c>
      <c r="D12" s="3" t="s">
        <v>1</v>
      </c>
    </row>
    <row r="13" spans="1:13" x14ac:dyDescent="0.25">
      <c r="B13" s="39" t="s">
        <v>9</v>
      </c>
      <c r="C13" s="38">
        <f ca="1">E2</f>
        <v>11.80507301289402</v>
      </c>
      <c r="D13" s="38">
        <f ca="1">F2</f>
        <v>8.8446986977400144</v>
      </c>
    </row>
    <row r="14" spans="1:13" x14ac:dyDescent="0.25">
      <c r="B14" s="3" t="s">
        <v>10</v>
      </c>
      <c r="C14" s="3" t="s">
        <v>2</v>
      </c>
      <c r="D14" s="3" t="s">
        <v>11</v>
      </c>
    </row>
    <row r="15" spans="1:13" x14ac:dyDescent="0.25">
      <c r="B15" s="6">
        <v>1</v>
      </c>
      <c r="C15" s="6">
        <f ca="1">1/(1+EXP(-(C$13*1+D$13*B15)))</f>
        <v>0.99999999892373781</v>
      </c>
      <c r="D15" s="2">
        <f ca="1">C15</f>
        <v>0.99999999892373781</v>
      </c>
    </row>
    <row r="16" spans="1:13" x14ac:dyDescent="0.25">
      <c r="B16" s="6">
        <v>5</v>
      </c>
      <c r="C16" s="6">
        <f t="shared" ref="C16:C18" ca="1" si="10">1/(1+EXP(-(C$13*1+D$13*B16)))</f>
        <v>1</v>
      </c>
      <c r="D16" s="2">
        <f t="shared" ref="D16:D18" ca="1" si="11">C16</f>
        <v>1</v>
      </c>
    </row>
    <row r="17" spans="2:4" x14ac:dyDescent="0.25">
      <c r="B17" s="6">
        <v>6</v>
      </c>
      <c r="C17" s="6">
        <f t="shared" ca="1" si="10"/>
        <v>1</v>
      </c>
      <c r="D17" s="2">
        <f t="shared" ca="1" si="11"/>
        <v>1</v>
      </c>
    </row>
    <row r="18" spans="2:4" x14ac:dyDescent="0.25">
      <c r="B18" s="6">
        <v>10</v>
      </c>
      <c r="C18" s="6">
        <f t="shared" ca="1" si="10"/>
        <v>1</v>
      </c>
      <c r="D18" s="2">
        <f t="shared" ca="1" si="11"/>
        <v>1</v>
      </c>
    </row>
    <row r="20" spans="2:4" x14ac:dyDescent="0.25">
      <c r="B20" s="3" t="s">
        <v>65</v>
      </c>
      <c r="C20" s="3" t="s">
        <v>2</v>
      </c>
      <c r="D20" s="3" t="s">
        <v>11</v>
      </c>
    </row>
    <row r="21" spans="2:4" x14ac:dyDescent="0.25">
      <c r="B21" s="6">
        <v>-1</v>
      </c>
      <c r="C21" s="6">
        <f t="shared" ref="C21" ca="1" si="12">1/(1+EXP(-(C$13*1+D$13*B21)))</f>
        <v>0.95075152345585789</v>
      </c>
      <c r="D21" s="2">
        <f t="shared" ref="D21" ca="1" si="13">C21</f>
        <v>0.95075152345585789</v>
      </c>
    </row>
    <row r="22" spans="2:4" x14ac:dyDescent="0.25">
      <c r="B22" s="6">
        <v>3</v>
      </c>
      <c r="C22" s="6">
        <f t="shared" ref="C22:C28" ca="1" si="14">1/(1+EXP(-(C$13*1+D$13*B22)))</f>
        <v>1</v>
      </c>
      <c r="D22" s="2">
        <f t="shared" ref="D22:D28" ca="1" si="15">C22</f>
        <v>1</v>
      </c>
    </row>
    <row r="23" spans="2:4" x14ac:dyDescent="0.25">
      <c r="B23" s="6">
        <v>5.4</v>
      </c>
      <c r="C23" s="6">
        <f t="shared" ca="1" si="14"/>
        <v>1</v>
      </c>
      <c r="D23" s="2">
        <f t="shared" ca="1" si="15"/>
        <v>1</v>
      </c>
    </row>
    <row r="24" spans="2:4" x14ac:dyDescent="0.25">
      <c r="B24" s="6">
        <v>5.5</v>
      </c>
      <c r="C24" s="6">
        <f t="shared" ca="1" si="14"/>
        <v>1</v>
      </c>
      <c r="D24" s="2">
        <f t="shared" ca="1" si="15"/>
        <v>1</v>
      </c>
    </row>
    <row r="25" spans="2:4" x14ac:dyDescent="0.25">
      <c r="B25" s="6">
        <v>5.6</v>
      </c>
      <c r="C25" s="6">
        <f t="shared" ca="1" si="14"/>
        <v>1</v>
      </c>
      <c r="D25" s="2">
        <f t="shared" ca="1" si="15"/>
        <v>1</v>
      </c>
    </row>
    <row r="26" spans="2:4" x14ac:dyDescent="0.25">
      <c r="B26" s="6">
        <v>6</v>
      </c>
      <c r="C26" s="6">
        <f t="shared" ca="1" si="14"/>
        <v>1</v>
      </c>
      <c r="D26" s="2">
        <f t="shared" ca="1" si="15"/>
        <v>1</v>
      </c>
    </row>
    <row r="27" spans="2:4" x14ac:dyDescent="0.25">
      <c r="B27" s="6">
        <v>8</v>
      </c>
      <c r="C27" s="6">
        <f t="shared" ca="1" si="14"/>
        <v>1</v>
      </c>
      <c r="D27" s="2">
        <f t="shared" ca="1" si="15"/>
        <v>1</v>
      </c>
    </row>
    <row r="28" spans="2:4" x14ac:dyDescent="0.25">
      <c r="B28" s="6">
        <v>100</v>
      </c>
      <c r="C28" s="6">
        <f t="shared" ca="1" si="14"/>
        <v>1</v>
      </c>
      <c r="D28" s="2">
        <f t="shared" ca="1" si="1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zoomScale="115" zoomScaleNormal="115" workbookViewId="0">
      <selection activeCell="A9" sqref="A9"/>
    </sheetView>
  </sheetViews>
  <sheetFormatPr baseColWidth="10" defaultRowHeight="15" x14ac:dyDescent="0.25"/>
  <cols>
    <col min="9" max="9" width="13.140625" bestFit="1" customWidth="1"/>
  </cols>
  <sheetData>
    <row r="1" spans="1:9" x14ac:dyDescent="0.25">
      <c r="A1" s="3" t="s">
        <v>12</v>
      </c>
      <c r="B1" s="3" t="s">
        <v>3</v>
      </c>
      <c r="C1" s="3" t="s">
        <v>2</v>
      </c>
    </row>
    <row r="2" spans="1:9" x14ac:dyDescent="0.25">
      <c r="A2" s="6">
        <v>1</v>
      </c>
      <c r="B2" s="1">
        <v>1</v>
      </c>
      <c r="C2" s="1">
        <v>1</v>
      </c>
    </row>
    <row r="3" spans="1:9" x14ac:dyDescent="0.25">
      <c r="A3" s="6">
        <v>2</v>
      </c>
      <c r="B3" s="1">
        <v>5</v>
      </c>
      <c r="C3" s="1">
        <v>1</v>
      </c>
    </row>
    <row r="4" spans="1:9" x14ac:dyDescent="0.25">
      <c r="A4" s="6">
        <v>3</v>
      </c>
      <c r="B4" s="1">
        <v>6</v>
      </c>
      <c r="C4" s="1">
        <v>0</v>
      </c>
    </row>
    <row r="5" spans="1:9" x14ac:dyDescent="0.25">
      <c r="A5" s="6">
        <v>4</v>
      </c>
      <c r="B5" s="1">
        <v>10</v>
      </c>
      <c r="C5" s="1">
        <v>0</v>
      </c>
    </row>
    <row r="6" spans="1:9" x14ac:dyDescent="0.25">
      <c r="B6" s="4">
        <f>SUM(B2:B5)</f>
        <v>22</v>
      </c>
    </row>
    <row r="8" spans="1:9" x14ac:dyDescent="0.25">
      <c r="A8" s="40" t="s">
        <v>0</v>
      </c>
      <c r="B8" s="41"/>
      <c r="C8" s="3" t="s">
        <v>1</v>
      </c>
      <c r="D8" s="3" t="s">
        <v>13</v>
      </c>
      <c r="G8" s="39" t="s">
        <v>9</v>
      </c>
    </row>
    <row r="9" spans="1:9" x14ac:dyDescent="0.25">
      <c r="A9" s="37">
        <f>ABS(1/(1+EXP(-(C$9*B2+1*D$9)))-C2)+ABS(1/(1+EXP(-(C$9*B3+1*D$9)))-C3)+ABS(1/(1+EXP(-(C$9*B4+1*D$9)))-C4)+ABS(1/(1+EXP(-(C$9*B5+1*D$9)))-C5)</f>
        <v>0.23726956909769509</v>
      </c>
      <c r="C9" s="1">
        <v>-4.0217092396545624</v>
      </c>
      <c r="D9" s="1">
        <v>22</v>
      </c>
      <c r="G9" s="3" t="s">
        <v>10</v>
      </c>
      <c r="H9" s="3" t="s">
        <v>2</v>
      </c>
      <c r="I9" s="3" t="s">
        <v>11</v>
      </c>
    </row>
    <row r="10" spans="1:9" x14ac:dyDescent="0.25">
      <c r="A10" t="s">
        <v>4</v>
      </c>
      <c r="G10" s="6">
        <v>1</v>
      </c>
      <c r="H10" s="6">
        <f>1/(1+EXP(-(C$9*G10+1*D$9)))</f>
        <v>0.99999998443577431</v>
      </c>
      <c r="I10" s="2">
        <f>H10</f>
        <v>0.99999998443577431</v>
      </c>
    </row>
    <row r="11" spans="1:9" x14ac:dyDescent="0.25">
      <c r="A11" t="s">
        <v>5</v>
      </c>
      <c r="B11">
        <f>C9</f>
        <v>-4.0217092396545624</v>
      </c>
      <c r="C11">
        <f>-B6</f>
        <v>-22</v>
      </c>
      <c r="G11" s="6">
        <v>5</v>
      </c>
      <c r="H11" s="6">
        <f t="shared" ref="H11:H13" si="0">1/(1+EXP(-(C$9*G11+1*D$9)))</f>
        <v>0.86892120325617395</v>
      </c>
      <c r="I11" s="2">
        <f t="shared" ref="I11:I13" si="1">H11</f>
        <v>0.86892120325617395</v>
      </c>
    </row>
    <row r="12" spans="1:9" x14ac:dyDescent="0.25">
      <c r="A12" t="s">
        <v>6</v>
      </c>
      <c r="B12">
        <f>C9</f>
        <v>-4.0217092396545624</v>
      </c>
      <c r="C12">
        <f>B6</f>
        <v>22</v>
      </c>
      <c r="G12" s="6">
        <v>6</v>
      </c>
      <c r="H12" s="6">
        <f t="shared" si="0"/>
        <v>0.10619074453170901</v>
      </c>
      <c r="I12" s="2">
        <f t="shared" si="1"/>
        <v>0.10619074453170901</v>
      </c>
    </row>
    <row r="13" spans="1:9" x14ac:dyDescent="0.25">
      <c r="A13" t="s">
        <v>7</v>
      </c>
      <c r="B13">
        <f>D9</f>
        <v>22</v>
      </c>
      <c r="C13">
        <f>-B6</f>
        <v>-22</v>
      </c>
      <c r="G13" s="6">
        <v>10</v>
      </c>
      <c r="H13" s="6">
        <f t="shared" si="0"/>
        <v>1.2257934335042097E-8</v>
      </c>
      <c r="I13" s="2">
        <f t="shared" si="1"/>
        <v>1.2257934335042097E-8</v>
      </c>
    </row>
    <row r="14" spans="1:9" x14ac:dyDescent="0.25">
      <c r="A14" t="s">
        <v>8</v>
      </c>
      <c r="B14">
        <f>D9</f>
        <v>22</v>
      </c>
      <c r="C14">
        <f>B6</f>
        <v>22</v>
      </c>
    </row>
    <row r="15" spans="1:9" x14ac:dyDescent="0.25">
      <c r="G15" s="3" t="s">
        <v>65</v>
      </c>
      <c r="H15" s="3" t="s">
        <v>2</v>
      </c>
      <c r="I15" s="3" t="s">
        <v>11</v>
      </c>
    </row>
    <row r="16" spans="1:9" x14ac:dyDescent="0.25">
      <c r="G16" s="6">
        <v>-1</v>
      </c>
      <c r="H16" s="6">
        <f t="shared" ref="H16" si="2">1/(1+EXP(-(C$9*G16+1*D$9)))</f>
        <v>0.99999999999500067</v>
      </c>
      <c r="I16" s="2">
        <f t="shared" ref="I16" si="3">H16</f>
        <v>0.99999999999500067</v>
      </c>
    </row>
    <row r="17" spans="7:9" x14ac:dyDescent="0.25">
      <c r="G17" s="6">
        <v>3</v>
      </c>
      <c r="H17" s="6">
        <f t="shared" ref="H17:H23" si="4">1/(1+EXP(-(C$9*G17+1*D$9)))</f>
        <v>0.99995154721478952</v>
      </c>
      <c r="I17" s="2">
        <f t="shared" ref="I17:I23" si="5">H17</f>
        <v>0.99995154721478952</v>
      </c>
    </row>
    <row r="18" spans="7:9" x14ac:dyDescent="0.25">
      <c r="G18" s="6">
        <v>5.4</v>
      </c>
      <c r="H18" s="6">
        <f t="shared" si="4"/>
        <v>0.57022522105425333</v>
      </c>
      <c r="I18" s="2">
        <f t="shared" si="5"/>
        <v>0.57022522105425333</v>
      </c>
    </row>
    <row r="19" spans="7:9" x14ac:dyDescent="0.25">
      <c r="G19" s="6">
        <v>5.5</v>
      </c>
      <c r="H19" s="6">
        <f t="shared" si="4"/>
        <v>0.47018520841363198</v>
      </c>
      <c r="I19" s="2">
        <f t="shared" si="5"/>
        <v>0.47018520841363198</v>
      </c>
    </row>
    <row r="20" spans="7:9" x14ac:dyDescent="0.25">
      <c r="G20" s="6">
        <v>5.6</v>
      </c>
      <c r="H20" s="6">
        <f t="shared" si="4"/>
        <v>0.37248478133275376</v>
      </c>
      <c r="I20" s="2">
        <f t="shared" si="5"/>
        <v>0.37248478133275376</v>
      </c>
    </row>
    <row r="21" spans="7:9" x14ac:dyDescent="0.25">
      <c r="G21" s="6">
        <v>6</v>
      </c>
      <c r="H21" s="6">
        <f t="shared" si="4"/>
        <v>0.10619074453170901</v>
      </c>
      <c r="I21" s="2">
        <f t="shared" si="5"/>
        <v>0.10619074453170901</v>
      </c>
    </row>
    <row r="22" spans="7:9" x14ac:dyDescent="0.25">
      <c r="G22" s="6">
        <v>8</v>
      </c>
      <c r="H22" s="6">
        <f t="shared" si="4"/>
        <v>3.8160405757963986E-5</v>
      </c>
      <c r="I22" s="2">
        <f t="shared" si="5"/>
        <v>3.8160405757963986E-5</v>
      </c>
    </row>
    <row r="23" spans="7:9" x14ac:dyDescent="0.25">
      <c r="G23" s="6">
        <v>100</v>
      </c>
      <c r="H23" s="6">
        <f t="shared" si="4"/>
        <v>7.8318712925314675E-166</v>
      </c>
      <c r="I23" s="2">
        <f t="shared" si="5"/>
        <v>7.8318712925314675E-166</v>
      </c>
    </row>
  </sheetData>
  <mergeCells count="1">
    <mergeCell ref="A8:B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tabSelected="1" zoomScale="70" zoomScaleNormal="70" workbookViewId="0">
      <selection activeCell="Q8" sqref="Q8"/>
    </sheetView>
  </sheetViews>
  <sheetFormatPr baseColWidth="10" defaultRowHeight="15" x14ac:dyDescent="0.25"/>
  <cols>
    <col min="4" max="4" width="14.42578125" customWidth="1"/>
    <col min="5" max="5" width="12" bestFit="1" customWidth="1"/>
    <col min="6" max="7" width="11.85546875" bestFit="1" customWidth="1"/>
    <col min="20" max="20" width="11.42578125" style="5"/>
  </cols>
  <sheetData>
    <row r="1" spans="1:20" x14ac:dyDescent="0.25">
      <c r="A1" t="s">
        <v>0</v>
      </c>
      <c r="C1" t="s">
        <v>36</v>
      </c>
      <c r="D1" t="s">
        <v>48</v>
      </c>
      <c r="E1" t="s">
        <v>49</v>
      </c>
      <c r="F1">
        <v>0</v>
      </c>
      <c r="I1" s="3" t="s">
        <v>37</v>
      </c>
      <c r="J1" s="24"/>
    </row>
    <row r="2" spans="1:20" x14ac:dyDescent="0.25">
      <c r="A2" s="32" t="s">
        <v>4</v>
      </c>
      <c r="C2" t="s">
        <v>38</v>
      </c>
      <c r="D2" t="s">
        <v>48</v>
      </c>
      <c r="E2" t="s">
        <v>50</v>
      </c>
      <c r="F2">
        <v>0</v>
      </c>
      <c r="I2" s="3" t="s">
        <v>13</v>
      </c>
      <c r="J2" s="3"/>
    </row>
    <row r="3" spans="1:20" x14ac:dyDescent="0.25">
      <c r="A3" s="32" t="s">
        <v>55</v>
      </c>
      <c r="I3" s="3" t="s">
        <v>1</v>
      </c>
      <c r="J3" s="3"/>
    </row>
    <row r="4" spans="1:20" x14ac:dyDescent="0.25">
      <c r="A4" s="32" t="s">
        <v>56</v>
      </c>
      <c r="E4" t="s">
        <v>39</v>
      </c>
      <c r="F4">
        <f>(44)/6</f>
        <v>7.333333333333333</v>
      </c>
      <c r="I4" s="3" t="s">
        <v>40</v>
      </c>
      <c r="J4" s="3"/>
    </row>
    <row r="5" spans="1:20" x14ac:dyDescent="0.25">
      <c r="A5" s="32" t="s">
        <v>57</v>
      </c>
      <c r="E5" t="s">
        <v>41</v>
      </c>
      <c r="F5">
        <f>44/6</f>
        <v>7.333333333333333</v>
      </c>
    </row>
    <row r="6" spans="1:20" x14ac:dyDescent="0.25">
      <c r="A6" s="32" t="s">
        <v>58</v>
      </c>
    </row>
    <row r="7" spans="1:20" ht="60" x14ac:dyDescent="0.25">
      <c r="A7" s="25" t="s">
        <v>42</v>
      </c>
      <c r="B7" s="25" t="s">
        <v>43</v>
      </c>
      <c r="C7" s="25" t="s">
        <v>59</v>
      </c>
      <c r="D7" s="25" t="s">
        <v>60</v>
      </c>
      <c r="E7" s="25" t="s">
        <v>44</v>
      </c>
      <c r="F7" s="25" t="s">
        <v>61</v>
      </c>
      <c r="G7" s="25" t="s">
        <v>62</v>
      </c>
      <c r="H7" s="25" t="s">
        <v>63</v>
      </c>
      <c r="I7" s="25" t="s">
        <v>64</v>
      </c>
      <c r="J7" s="25" t="s">
        <v>13</v>
      </c>
      <c r="K7" s="25" t="s">
        <v>1</v>
      </c>
      <c r="L7" s="25" t="s">
        <v>5</v>
      </c>
      <c r="M7" s="25" t="s">
        <v>6</v>
      </c>
      <c r="N7" s="25" t="s">
        <v>7</v>
      </c>
      <c r="O7" s="25" t="s">
        <v>8</v>
      </c>
      <c r="P7" s="25" t="s">
        <v>45</v>
      </c>
      <c r="Q7" s="25" t="s">
        <v>46</v>
      </c>
      <c r="R7" s="25" t="s">
        <v>47</v>
      </c>
      <c r="S7" s="25" t="s">
        <v>51</v>
      </c>
      <c r="T7" s="25" t="s">
        <v>52</v>
      </c>
    </row>
    <row r="8" spans="1:20" x14ac:dyDescent="0.25">
      <c r="A8" s="26">
        <v>0</v>
      </c>
      <c r="B8" s="27"/>
      <c r="C8" s="27">
        <f>F1</f>
        <v>0</v>
      </c>
      <c r="D8" s="27">
        <f>F2</f>
        <v>0</v>
      </c>
      <c r="E8" s="31">
        <f>(ABS(1/(1+EXP(-(C8*1+D8*1)))-1)+ABS(1/(1+EXP(-(C8*1+D8*5)))-1)+ABS(1/(1+EXP(-(C8*1+D8*6)))-0)+ABS(1/(1+EXP(-(C8*1+D8*10)))-0))</f>
        <v>2</v>
      </c>
      <c r="F8" s="31"/>
      <c r="G8" s="31"/>
      <c r="H8" s="29" t="e">
        <f>_xlfn.NORM.INV(F8,0,F$4)</f>
        <v>#NUM!</v>
      </c>
      <c r="I8" s="29" t="e">
        <f>_xlfn.NORM.INV(G8,0,F$5)</f>
        <v>#NUM!</v>
      </c>
      <c r="J8" s="27" t="e">
        <f>C8+H8</f>
        <v>#NUM!</v>
      </c>
      <c r="K8" s="31" t="e">
        <f>D8+I8</f>
        <v>#NUM!</v>
      </c>
      <c r="L8" s="31" t="e">
        <f>IF(J8&lt;=22,1,0)</f>
        <v>#NUM!</v>
      </c>
      <c r="M8" s="31" t="e">
        <f>IF(J8&gt;=-22,1,0)</f>
        <v>#NUM!</v>
      </c>
      <c r="N8" s="31" t="e">
        <f>IF(K8&lt;=22,1,0)</f>
        <v>#NUM!</v>
      </c>
      <c r="O8" s="31" t="e">
        <f>IF(K8&gt;=-22,1,0)</f>
        <v>#NUM!</v>
      </c>
      <c r="P8" s="31" t="e">
        <f>IF((L8*M8*N8*O8)=1,(ABS(1/(1+EXP(-(H8*1+I8*1)))-1)+ABS(1/(1+EXP(-(H8*1+I8*5)))-1)+ABS(1/(1+EXP(-(H8*1+I8*6)))-0)+ABS(1/(1+EXP(-(H8*1+I8*10)))-0)),"X")</f>
        <v>#NUM!</v>
      </c>
      <c r="Q8" s="27" t="e">
        <f t="shared" ref="Q8" si="0">(P8-E8)/(0.2*E8)</f>
        <v>#NUM!</v>
      </c>
      <c r="R8" s="31" t="e">
        <f>EXP(Q8)</f>
        <v>#NUM!</v>
      </c>
      <c r="T8" s="5" t="e">
        <f>IF(R8&gt;0,"ACEPTAR","X")</f>
        <v>#NUM!</v>
      </c>
    </row>
    <row r="9" spans="1:20" x14ac:dyDescent="0.25">
      <c r="A9" s="30">
        <f>A8+1</f>
        <v>1</v>
      </c>
      <c r="B9" s="30">
        <f>0.2*E8</f>
        <v>0.4</v>
      </c>
      <c r="C9" s="30"/>
      <c r="D9" s="30"/>
      <c r="E9" s="31">
        <f t="shared" ref="E9:E33" si="1">(ABS(1/(1+EXP(-(C9*1+D9*1)))-1)+ABS(1/(1+EXP(-(C9*1+D9*5)))-1)+ABS(1/(1+EXP(-(C9*1+D9*6)))-0)+ABS(1/(1+EXP(-(C9*1+D9*10)))-0))</f>
        <v>2</v>
      </c>
      <c r="F9" s="31"/>
      <c r="G9" s="31"/>
      <c r="H9" s="29" t="e">
        <f t="shared" ref="H9:H33" si="2">_xlfn.NORM.INV(F9,0,F$4)</f>
        <v>#NUM!</v>
      </c>
      <c r="I9" s="29" t="e">
        <f t="shared" ref="I9:I33" si="3">_xlfn.NORM.INV(G9,0,F$5)</f>
        <v>#NUM!</v>
      </c>
      <c r="J9" s="30" t="e">
        <f t="shared" ref="J9:K24" si="4">C9+H9</f>
        <v>#NUM!</v>
      </c>
      <c r="K9" s="30" t="e">
        <f t="shared" si="4"/>
        <v>#NUM!</v>
      </c>
      <c r="L9" s="31" t="e">
        <f t="shared" ref="L9:L32" si="5">IF(J9&lt;=22,1,0)</f>
        <v>#NUM!</v>
      </c>
      <c r="M9" s="31" t="e">
        <f t="shared" ref="M9:M32" si="6">IF(J9&gt;=-22,1,0)</f>
        <v>#NUM!</v>
      </c>
      <c r="N9" s="31" t="e">
        <f t="shared" ref="N9:N32" si="7">IF(K9&lt;=22,1,0)</f>
        <v>#NUM!</v>
      </c>
      <c r="O9" s="31" t="e">
        <f t="shared" ref="O9:O32" si="8">IF(K9&gt;=-22,1,0)</f>
        <v>#NUM!</v>
      </c>
      <c r="P9" s="31" t="e">
        <f t="shared" ref="P9:P33" si="9">IF((L9*M9*N9*O9)=1,(ABS(1/(1+EXP(-(H9*1+I9*1)))-1)+ABS(1/(1+EXP(-(H9*1+I9*5)))-1)+ABS(1/(1+EXP(-(H9*1+I9*6)))-0)+ABS(1/(1+EXP(-(H9*1+I9*10)))-0)),"X")</f>
        <v>#NUM!</v>
      </c>
      <c r="Q9" s="33" t="e">
        <f>(P9-E9)/B9</f>
        <v>#NUM!</v>
      </c>
      <c r="R9" s="30" t="e">
        <f t="shared" ref="R9:R33" si="10">EXP(Q9)</f>
        <v>#NUM!</v>
      </c>
      <c r="S9" t="s">
        <v>53</v>
      </c>
      <c r="T9" s="5" t="e">
        <f>IF(R9&gt;S$10,"ACEPTAR","X")</f>
        <v>#NUM!</v>
      </c>
    </row>
    <row r="10" spans="1:20" x14ac:dyDescent="0.25">
      <c r="A10" s="30">
        <v>2</v>
      </c>
      <c r="B10" s="30">
        <f>B9</f>
        <v>0.4</v>
      </c>
      <c r="C10" s="30">
        <f t="shared" ref="C10:D13" si="11">C9</f>
        <v>0</v>
      </c>
      <c r="D10" s="30">
        <f t="shared" si="11"/>
        <v>0</v>
      </c>
      <c r="E10" s="31">
        <f t="shared" si="1"/>
        <v>2</v>
      </c>
      <c r="F10" s="31"/>
      <c r="G10" s="31"/>
      <c r="H10" s="29" t="e">
        <f t="shared" si="2"/>
        <v>#NUM!</v>
      </c>
      <c r="I10" s="29" t="e">
        <f t="shared" si="3"/>
        <v>#NUM!</v>
      </c>
      <c r="J10" s="30" t="e">
        <f t="shared" si="4"/>
        <v>#NUM!</v>
      </c>
      <c r="K10" s="30" t="e">
        <f t="shared" si="4"/>
        <v>#NUM!</v>
      </c>
      <c r="L10" s="31" t="e">
        <f t="shared" si="5"/>
        <v>#NUM!</v>
      </c>
      <c r="M10" s="31" t="e">
        <f t="shared" si="6"/>
        <v>#NUM!</v>
      </c>
      <c r="N10" s="31" t="e">
        <f t="shared" si="7"/>
        <v>#NUM!</v>
      </c>
      <c r="O10" s="31" t="e">
        <f t="shared" si="8"/>
        <v>#NUM!</v>
      </c>
      <c r="P10" s="31" t="e">
        <f t="shared" si="9"/>
        <v>#NUM!</v>
      </c>
      <c r="Q10" s="33" t="e">
        <f t="shared" ref="Q10:Q33" si="12">(P10-E10)/B10</f>
        <v>#NUM!</v>
      </c>
      <c r="R10" s="30" t="e">
        <f t="shared" si="10"/>
        <v>#NUM!</v>
      </c>
      <c r="S10" t="e">
        <f>MAX(R8)</f>
        <v>#NUM!</v>
      </c>
      <c r="T10" s="5" t="e">
        <f t="shared" ref="T10:T13" si="13">IF(R10&gt;S$10,"ACEPTAR","X")</f>
        <v>#NUM!</v>
      </c>
    </row>
    <row r="11" spans="1:20" x14ac:dyDescent="0.25">
      <c r="A11" s="30">
        <v>3</v>
      </c>
      <c r="B11" s="30">
        <f t="shared" ref="B11:B13" si="14">B10</f>
        <v>0.4</v>
      </c>
      <c r="C11" s="30">
        <f t="shared" si="11"/>
        <v>0</v>
      </c>
      <c r="D11" s="30">
        <f t="shared" si="11"/>
        <v>0</v>
      </c>
      <c r="E11" s="31">
        <f t="shared" si="1"/>
        <v>2</v>
      </c>
      <c r="F11" s="31"/>
      <c r="G11" s="31"/>
      <c r="H11" s="29" t="e">
        <f t="shared" si="2"/>
        <v>#NUM!</v>
      </c>
      <c r="I11" s="29" t="e">
        <f t="shared" si="3"/>
        <v>#NUM!</v>
      </c>
      <c r="J11" s="30" t="e">
        <f t="shared" si="4"/>
        <v>#NUM!</v>
      </c>
      <c r="K11" s="30" t="e">
        <f t="shared" si="4"/>
        <v>#NUM!</v>
      </c>
      <c r="L11" s="31" t="e">
        <f t="shared" si="5"/>
        <v>#NUM!</v>
      </c>
      <c r="M11" s="31" t="e">
        <f t="shared" si="6"/>
        <v>#NUM!</v>
      </c>
      <c r="N11" s="31" t="e">
        <f t="shared" si="7"/>
        <v>#NUM!</v>
      </c>
      <c r="O11" s="31" t="e">
        <f t="shared" si="8"/>
        <v>#NUM!</v>
      </c>
      <c r="P11" s="31" t="e">
        <f t="shared" si="9"/>
        <v>#NUM!</v>
      </c>
      <c r="Q11" s="33" t="e">
        <f t="shared" si="12"/>
        <v>#NUM!</v>
      </c>
      <c r="R11" s="30" t="e">
        <f t="shared" si="10"/>
        <v>#NUM!</v>
      </c>
      <c r="T11" s="5" t="e">
        <f t="shared" si="13"/>
        <v>#NUM!</v>
      </c>
    </row>
    <row r="12" spans="1:20" x14ac:dyDescent="0.25">
      <c r="A12" s="30">
        <v>4</v>
      </c>
      <c r="B12" s="30">
        <f t="shared" si="14"/>
        <v>0.4</v>
      </c>
      <c r="C12" s="30">
        <f t="shared" si="11"/>
        <v>0</v>
      </c>
      <c r="D12" s="30">
        <f t="shared" si="11"/>
        <v>0</v>
      </c>
      <c r="E12" s="31">
        <f t="shared" si="1"/>
        <v>2</v>
      </c>
      <c r="F12" s="31"/>
      <c r="G12" s="31"/>
      <c r="H12" s="29" t="e">
        <f t="shared" si="2"/>
        <v>#NUM!</v>
      </c>
      <c r="I12" s="29" t="e">
        <f t="shared" si="3"/>
        <v>#NUM!</v>
      </c>
      <c r="J12" s="30" t="e">
        <f t="shared" si="4"/>
        <v>#NUM!</v>
      </c>
      <c r="K12" s="30" t="e">
        <f t="shared" si="4"/>
        <v>#NUM!</v>
      </c>
      <c r="L12" s="31" t="e">
        <f t="shared" si="5"/>
        <v>#NUM!</v>
      </c>
      <c r="M12" s="31" t="e">
        <f t="shared" si="6"/>
        <v>#NUM!</v>
      </c>
      <c r="N12" s="31" t="e">
        <f t="shared" si="7"/>
        <v>#NUM!</v>
      </c>
      <c r="O12" s="31" t="e">
        <f t="shared" si="8"/>
        <v>#NUM!</v>
      </c>
      <c r="P12" s="31" t="e">
        <f t="shared" si="9"/>
        <v>#NUM!</v>
      </c>
      <c r="Q12" s="33" t="e">
        <f t="shared" si="12"/>
        <v>#NUM!</v>
      </c>
      <c r="R12" s="30" t="e">
        <f t="shared" si="10"/>
        <v>#NUM!</v>
      </c>
      <c r="T12" s="5" t="e">
        <f t="shared" si="13"/>
        <v>#NUM!</v>
      </c>
    </row>
    <row r="13" spans="1:20" x14ac:dyDescent="0.25">
      <c r="A13" s="30">
        <v>5</v>
      </c>
      <c r="B13" s="30">
        <f t="shared" si="14"/>
        <v>0.4</v>
      </c>
      <c r="C13" s="30">
        <f t="shared" si="11"/>
        <v>0</v>
      </c>
      <c r="D13" s="30">
        <f t="shared" si="11"/>
        <v>0</v>
      </c>
      <c r="E13" s="31">
        <f t="shared" si="1"/>
        <v>2</v>
      </c>
      <c r="F13" s="31"/>
      <c r="G13" s="31"/>
      <c r="H13" s="29" t="e">
        <f t="shared" si="2"/>
        <v>#NUM!</v>
      </c>
      <c r="I13" s="29" t="e">
        <f t="shared" si="3"/>
        <v>#NUM!</v>
      </c>
      <c r="J13" s="30" t="e">
        <f t="shared" si="4"/>
        <v>#NUM!</v>
      </c>
      <c r="K13" s="30" t="e">
        <f t="shared" si="4"/>
        <v>#NUM!</v>
      </c>
      <c r="L13" s="31" t="e">
        <f t="shared" si="5"/>
        <v>#NUM!</v>
      </c>
      <c r="M13" s="31" t="e">
        <f t="shared" si="6"/>
        <v>#NUM!</v>
      </c>
      <c r="N13" s="31" t="e">
        <f t="shared" si="7"/>
        <v>#NUM!</v>
      </c>
      <c r="O13" s="31" t="e">
        <f t="shared" si="8"/>
        <v>#NUM!</v>
      </c>
      <c r="P13" s="31" t="e">
        <f t="shared" si="9"/>
        <v>#NUM!</v>
      </c>
      <c r="Q13" s="33" t="e">
        <f t="shared" si="12"/>
        <v>#NUM!</v>
      </c>
      <c r="R13" s="30" t="e">
        <f t="shared" si="10"/>
        <v>#NUM!</v>
      </c>
      <c r="T13" s="5" t="e">
        <f t="shared" si="13"/>
        <v>#NUM!</v>
      </c>
    </row>
    <row r="14" spans="1:20" x14ac:dyDescent="0.25">
      <c r="A14" s="31">
        <v>6</v>
      </c>
      <c r="B14" s="31">
        <f>0.5*B13</f>
        <v>0.2</v>
      </c>
      <c r="C14" s="31"/>
      <c r="D14" s="31"/>
      <c r="E14" s="31">
        <f t="shared" si="1"/>
        <v>2</v>
      </c>
      <c r="F14" s="31"/>
      <c r="G14" s="31"/>
      <c r="H14" s="29" t="e">
        <f>_xlfn.NORM.INV(F14,0,F$4)</f>
        <v>#NUM!</v>
      </c>
      <c r="I14" s="29" t="e">
        <f>_xlfn.NORM.INV(G14,0,F$5)</f>
        <v>#NUM!</v>
      </c>
      <c r="J14" s="31" t="e">
        <f t="shared" si="4"/>
        <v>#NUM!</v>
      </c>
      <c r="K14" s="31" t="e">
        <f t="shared" si="4"/>
        <v>#NUM!</v>
      </c>
      <c r="L14" s="31" t="e">
        <f t="shared" si="5"/>
        <v>#NUM!</v>
      </c>
      <c r="M14" s="31" t="e">
        <f t="shared" si="6"/>
        <v>#NUM!</v>
      </c>
      <c r="N14" s="31" t="e">
        <f t="shared" si="7"/>
        <v>#NUM!</v>
      </c>
      <c r="O14" s="31" t="e">
        <f t="shared" si="8"/>
        <v>#NUM!</v>
      </c>
      <c r="P14" s="31" t="e">
        <f t="shared" si="9"/>
        <v>#NUM!</v>
      </c>
      <c r="Q14" s="33" t="e">
        <f t="shared" si="12"/>
        <v>#NUM!</v>
      </c>
      <c r="R14" s="31" t="e">
        <f t="shared" si="10"/>
        <v>#NUM!</v>
      </c>
      <c r="S14" t="s">
        <v>53</v>
      </c>
      <c r="T14" s="5" t="e">
        <f>IF(R14&gt;S$15,"ACEPTAR","X")</f>
        <v>#NUM!</v>
      </c>
    </row>
    <row r="15" spans="1:20" x14ac:dyDescent="0.25">
      <c r="A15" s="31">
        <v>7</v>
      </c>
      <c r="B15" s="31">
        <f>B14</f>
        <v>0.2</v>
      </c>
      <c r="C15" s="31">
        <f>C14</f>
        <v>0</v>
      </c>
      <c r="D15" s="31">
        <f>D14</f>
        <v>0</v>
      </c>
      <c r="E15" s="31">
        <f t="shared" si="1"/>
        <v>2</v>
      </c>
      <c r="F15" s="31"/>
      <c r="G15" s="31"/>
      <c r="H15" s="29" t="e">
        <f t="shared" si="2"/>
        <v>#NUM!</v>
      </c>
      <c r="I15" s="29" t="e">
        <f t="shared" si="3"/>
        <v>#NUM!</v>
      </c>
      <c r="J15" s="31" t="e">
        <f t="shared" si="4"/>
        <v>#NUM!</v>
      </c>
      <c r="K15" s="31" t="e">
        <f t="shared" si="4"/>
        <v>#NUM!</v>
      </c>
      <c r="L15" s="31" t="e">
        <f t="shared" si="5"/>
        <v>#NUM!</v>
      </c>
      <c r="M15" s="31" t="e">
        <f t="shared" si="6"/>
        <v>#NUM!</v>
      </c>
      <c r="N15" s="31" t="e">
        <f t="shared" si="7"/>
        <v>#NUM!</v>
      </c>
      <c r="O15" s="31" t="e">
        <f t="shared" si="8"/>
        <v>#NUM!</v>
      </c>
      <c r="P15" s="31" t="e">
        <f t="shared" si="9"/>
        <v>#NUM!</v>
      </c>
      <c r="Q15" s="33" t="e">
        <f t="shared" si="12"/>
        <v>#NUM!</v>
      </c>
      <c r="R15" s="31" t="e">
        <f t="shared" si="10"/>
        <v>#NUM!</v>
      </c>
      <c r="S15" t="e">
        <f>MAX(R9:R13)</f>
        <v>#NUM!</v>
      </c>
      <c r="T15" s="5" t="e">
        <f t="shared" ref="T15:T18" si="15">IF(R15&gt;S$15,"ACEPTAR","X")</f>
        <v>#NUM!</v>
      </c>
    </row>
    <row r="16" spans="1:20" x14ac:dyDescent="0.25">
      <c r="A16" s="31">
        <v>8</v>
      </c>
      <c r="B16" s="31">
        <f t="shared" ref="B16:D18" si="16">B15</f>
        <v>0.2</v>
      </c>
      <c r="C16" s="31">
        <f t="shared" si="16"/>
        <v>0</v>
      </c>
      <c r="D16" s="31">
        <f t="shared" si="16"/>
        <v>0</v>
      </c>
      <c r="E16" s="31">
        <f t="shared" si="1"/>
        <v>2</v>
      </c>
      <c r="F16" s="31"/>
      <c r="G16" s="31"/>
      <c r="H16" s="29" t="e">
        <f t="shared" si="2"/>
        <v>#NUM!</v>
      </c>
      <c r="I16" s="29" t="e">
        <f t="shared" si="3"/>
        <v>#NUM!</v>
      </c>
      <c r="J16" s="31" t="e">
        <f t="shared" si="4"/>
        <v>#NUM!</v>
      </c>
      <c r="K16" s="31" t="e">
        <f t="shared" si="4"/>
        <v>#NUM!</v>
      </c>
      <c r="L16" s="31" t="e">
        <f t="shared" si="5"/>
        <v>#NUM!</v>
      </c>
      <c r="M16" s="31" t="e">
        <f t="shared" si="6"/>
        <v>#NUM!</v>
      </c>
      <c r="N16" s="31" t="e">
        <f t="shared" si="7"/>
        <v>#NUM!</v>
      </c>
      <c r="O16" s="31" t="e">
        <f t="shared" si="8"/>
        <v>#NUM!</v>
      </c>
      <c r="P16" s="31" t="e">
        <f t="shared" si="9"/>
        <v>#NUM!</v>
      </c>
      <c r="Q16" s="33" t="e">
        <f t="shared" si="12"/>
        <v>#NUM!</v>
      </c>
      <c r="R16" s="31" t="e">
        <f t="shared" si="10"/>
        <v>#NUM!</v>
      </c>
      <c r="T16" s="5" t="e">
        <f t="shared" si="15"/>
        <v>#NUM!</v>
      </c>
    </row>
    <row r="17" spans="1:20" x14ac:dyDescent="0.25">
      <c r="A17" s="31">
        <v>9</v>
      </c>
      <c r="B17" s="31">
        <f t="shared" si="16"/>
        <v>0.2</v>
      </c>
      <c r="C17" s="31">
        <f t="shared" si="16"/>
        <v>0</v>
      </c>
      <c r="D17" s="31">
        <f t="shared" si="16"/>
        <v>0</v>
      </c>
      <c r="E17" s="31">
        <f t="shared" si="1"/>
        <v>2</v>
      </c>
      <c r="F17" s="31"/>
      <c r="G17" s="31"/>
      <c r="H17" s="29" t="e">
        <f t="shared" si="2"/>
        <v>#NUM!</v>
      </c>
      <c r="I17" s="29" t="e">
        <f t="shared" si="3"/>
        <v>#NUM!</v>
      </c>
      <c r="J17" s="31" t="e">
        <f t="shared" si="4"/>
        <v>#NUM!</v>
      </c>
      <c r="K17" s="31" t="e">
        <f t="shared" si="4"/>
        <v>#NUM!</v>
      </c>
      <c r="L17" s="31" t="e">
        <f t="shared" si="5"/>
        <v>#NUM!</v>
      </c>
      <c r="M17" s="31" t="e">
        <f t="shared" si="6"/>
        <v>#NUM!</v>
      </c>
      <c r="N17" s="31" t="e">
        <f t="shared" si="7"/>
        <v>#NUM!</v>
      </c>
      <c r="O17" s="31" t="e">
        <f t="shared" si="8"/>
        <v>#NUM!</v>
      </c>
      <c r="P17" s="31" t="e">
        <f t="shared" si="9"/>
        <v>#NUM!</v>
      </c>
      <c r="Q17" s="33" t="e">
        <f t="shared" si="12"/>
        <v>#NUM!</v>
      </c>
      <c r="R17" s="31" t="e">
        <f t="shared" si="10"/>
        <v>#NUM!</v>
      </c>
      <c r="T17" s="5" t="e">
        <f t="shared" si="15"/>
        <v>#NUM!</v>
      </c>
    </row>
    <row r="18" spans="1:20" x14ac:dyDescent="0.25">
      <c r="A18" s="31">
        <v>10</v>
      </c>
      <c r="B18" s="31">
        <f t="shared" si="16"/>
        <v>0.2</v>
      </c>
      <c r="C18" s="31">
        <f t="shared" si="16"/>
        <v>0</v>
      </c>
      <c r="D18" s="31">
        <f t="shared" si="16"/>
        <v>0</v>
      </c>
      <c r="E18" s="31">
        <f t="shared" si="1"/>
        <v>2</v>
      </c>
      <c r="F18" s="31"/>
      <c r="G18" s="31"/>
      <c r="H18" s="29" t="e">
        <f t="shared" si="2"/>
        <v>#NUM!</v>
      </c>
      <c r="I18" s="29" t="e">
        <f t="shared" si="3"/>
        <v>#NUM!</v>
      </c>
      <c r="J18" s="31" t="e">
        <f t="shared" si="4"/>
        <v>#NUM!</v>
      </c>
      <c r="K18" s="31" t="e">
        <f t="shared" si="4"/>
        <v>#NUM!</v>
      </c>
      <c r="L18" s="31" t="e">
        <f t="shared" si="5"/>
        <v>#NUM!</v>
      </c>
      <c r="M18" s="31" t="e">
        <f t="shared" si="6"/>
        <v>#NUM!</v>
      </c>
      <c r="N18" s="31" t="e">
        <f t="shared" si="7"/>
        <v>#NUM!</v>
      </c>
      <c r="O18" s="31" t="e">
        <f t="shared" si="8"/>
        <v>#NUM!</v>
      </c>
      <c r="P18" s="31" t="e">
        <f t="shared" si="9"/>
        <v>#NUM!</v>
      </c>
      <c r="Q18" s="33" t="e">
        <f t="shared" si="12"/>
        <v>#NUM!</v>
      </c>
      <c r="R18" s="31" t="e">
        <f t="shared" si="10"/>
        <v>#NUM!</v>
      </c>
      <c r="T18" s="5" t="e">
        <f t="shared" si="15"/>
        <v>#NUM!</v>
      </c>
    </row>
    <row r="19" spans="1:20" x14ac:dyDescent="0.25">
      <c r="A19" s="30">
        <v>11</v>
      </c>
      <c r="B19" s="30">
        <f>B18*0.5</f>
        <v>0.1</v>
      </c>
      <c r="C19" s="30"/>
      <c r="D19" s="30"/>
      <c r="E19" s="31">
        <f t="shared" si="1"/>
        <v>2</v>
      </c>
      <c r="F19" s="31"/>
      <c r="G19" s="31"/>
      <c r="H19" s="29" t="e">
        <f t="shared" si="2"/>
        <v>#NUM!</v>
      </c>
      <c r="I19" s="29" t="e">
        <f t="shared" si="3"/>
        <v>#NUM!</v>
      </c>
      <c r="J19" s="30" t="e">
        <f t="shared" si="4"/>
        <v>#NUM!</v>
      </c>
      <c r="K19" s="30" t="e">
        <f t="shared" si="4"/>
        <v>#NUM!</v>
      </c>
      <c r="L19" s="31" t="e">
        <f t="shared" si="5"/>
        <v>#NUM!</v>
      </c>
      <c r="M19" s="31" t="e">
        <f t="shared" si="6"/>
        <v>#NUM!</v>
      </c>
      <c r="N19" s="31" t="e">
        <f t="shared" si="7"/>
        <v>#NUM!</v>
      </c>
      <c r="O19" s="31" t="e">
        <f t="shared" si="8"/>
        <v>#NUM!</v>
      </c>
      <c r="P19" s="31" t="e">
        <f t="shared" si="9"/>
        <v>#NUM!</v>
      </c>
      <c r="Q19" s="33" t="e">
        <f t="shared" si="12"/>
        <v>#NUM!</v>
      </c>
      <c r="R19" s="30" t="e">
        <f t="shared" si="10"/>
        <v>#NUM!</v>
      </c>
      <c r="S19" t="s">
        <v>53</v>
      </c>
      <c r="T19" s="5" t="e">
        <f>IF(R19&gt;S$20,"ACEPTAR","X")</f>
        <v>#NUM!</v>
      </c>
    </row>
    <row r="20" spans="1:20" x14ac:dyDescent="0.25">
      <c r="A20" s="30">
        <v>12</v>
      </c>
      <c r="B20" s="30">
        <f>B19</f>
        <v>0.1</v>
      </c>
      <c r="C20" s="30">
        <f t="shared" ref="C20:D23" si="17">C19</f>
        <v>0</v>
      </c>
      <c r="D20" s="30">
        <f t="shared" si="17"/>
        <v>0</v>
      </c>
      <c r="E20" s="31">
        <f t="shared" si="1"/>
        <v>2</v>
      </c>
      <c r="F20" s="31"/>
      <c r="G20" s="31"/>
      <c r="H20" s="29" t="e">
        <f t="shared" si="2"/>
        <v>#NUM!</v>
      </c>
      <c r="I20" s="29" t="e">
        <f t="shared" si="3"/>
        <v>#NUM!</v>
      </c>
      <c r="J20" s="30" t="e">
        <f t="shared" si="4"/>
        <v>#NUM!</v>
      </c>
      <c r="K20" s="30" t="e">
        <f t="shared" si="4"/>
        <v>#NUM!</v>
      </c>
      <c r="L20" s="31" t="e">
        <f t="shared" si="5"/>
        <v>#NUM!</v>
      </c>
      <c r="M20" s="31" t="e">
        <f t="shared" si="6"/>
        <v>#NUM!</v>
      </c>
      <c r="N20" s="31" t="e">
        <f t="shared" si="7"/>
        <v>#NUM!</v>
      </c>
      <c r="O20" s="31" t="e">
        <f t="shared" si="8"/>
        <v>#NUM!</v>
      </c>
      <c r="P20" s="31" t="e">
        <f t="shared" si="9"/>
        <v>#NUM!</v>
      </c>
      <c r="Q20" s="33" t="e">
        <f t="shared" si="12"/>
        <v>#NUM!</v>
      </c>
      <c r="R20" s="30" t="e">
        <f t="shared" si="10"/>
        <v>#NUM!</v>
      </c>
      <c r="S20" t="e">
        <f>MAX(R14:R18)</f>
        <v>#NUM!</v>
      </c>
      <c r="T20" s="5" t="e">
        <f t="shared" ref="T20:T23" si="18">IF(R20&gt;S$20,"ACEPTAR","X")</f>
        <v>#NUM!</v>
      </c>
    </row>
    <row r="21" spans="1:20" x14ac:dyDescent="0.25">
      <c r="A21" s="30">
        <v>13</v>
      </c>
      <c r="B21" s="30">
        <f t="shared" ref="B21:B23" si="19">B20</f>
        <v>0.1</v>
      </c>
      <c r="C21" s="30">
        <f t="shared" si="17"/>
        <v>0</v>
      </c>
      <c r="D21" s="30">
        <f t="shared" si="17"/>
        <v>0</v>
      </c>
      <c r="E21" s="31">
        <f t="shared" si="1"/>
        <v>2</v>
      </c>
      <c r="F21" s="31"/>
      <c r="G21" s="31"/>
      <c r="H21" s="29" t="e">
        <f t="shared" si="2"/>
        <v>#NUM!</v>
      </c>
      <c r="I21" s="29" t="e">
        <f t="shared" si="3"/>
        <v>#NUM!</v>
      </c>
      <c r="J21" s="30" t="e">
        <f t="shared" si="4"/>
        <v>#NUM!</v>
      </c>
      <c r="K21" s="30" t="e">
        <f t="shared" si="4"/>
        <v>#NUM!</v>
      </c>
      <c r="L21" s="31" t="e">
        <f t="shared" si="5"/>
        <v>#NUM!</v>
      </c>
      <c r="M21" s="31" t="e">
        <f t="shared" si="6"/>
        <v>#NUM!</v>
      </c>
      <c r="N21" s="31" t="e">
        <f t="shared" si="7"/>
        <v>#NUM!</v>
      </c>
      <c r="O21" s="31" t="e">
        <f t="shared" si="8"/>
        <v>#NUM!</v>
      </c>
      <c r="P21" s="31" t="e">
        <f t="shared" si="9"/>
        <v>#NUM!</v>
      </c>
      <c r="Q21" s="33" t="e">
        <f t="shared" si="12"/>
        <v>#NUM!</v>
      </c>
      <c r="R21" s="30" t="e">
        <f t="shared" si="10"/>
        <v>#NUM!</v>
      </c>
      <c r="T21" s="5" t="e">
        <f t="shared" si="18"/>
        <v>#NUM!</v>
      </c>
    </row>
    <row r="22" spans="1:20" x14ac:dyDescent="0.25">
      <c r="A22" s="30">
        <v>14</v>
      </c>
      <c r="B22" s="30">
        <f t="shared" si="19"/>
        <v>0.1</v>
      </c>
      <c r="C22" s="30">
        <f t="shared" si="17"/>
        <v>0</v>
      </c>
      <c r="D22" s="30">
        <f t="shared" si="17"/>
        <v>0</v>
      </c>
      <c r="E22" s="31">
        <f t="shared" si="1"/>
        <v>2</v>
      </c>
      <c r="F22" s="31"/>
      <c r="G22" s="31"/>
      <c r="H22" s="29" t="e">
        <f t="shared" si="2"/>
        <v>#NUM!</v>
      </c>
      <c r="I22" s="29" t="e">
        <f t="shared" si="3"/>
        <v>#NUM!</v>
      </c>
      <c r="J22" s="30" t="e">
        <f t="shared" si="4"/>
        <v>#NUM!</v>
      </c>
      <c r="K22" s="30" t="e">
        <f t="shared" si="4"/>
        <v>#NUM!</v>
      </c>
      <c r="L22" s="31" t="e">
        <f t="shared" si="5"/>
        <v>#NUM!</v>
      </c>
      <c r="M22" s="31" t="e">
        <f t="shared" si="6"/>
        <v>#NUM!</v>
      </c>
      <c r="N22" s="31" t="e">
        <f t="shared" si="7"/>
        <v>#NUM!</v>
      </c>
      <c r="O22" s="31" t="e">
        <f t="shared" si="8"/>
        <v>#NUM!</v>
      </c>
      <c r="P22" s="31" t="e">
        <f t="shared" si="9"/>
        <v>#NUM!</v>
      </c>
      <c r="Q22" s="33" t="e">
        <f t="shared" si="12"/>
        <v>#NUM!</v>
      </c>
      <c r="R22" s="30" t="e">
        <f t="shared" si="10"/>
        <v>#NUM!</v>
      </c>
      <c r="T22" s="5" t="e">
        <f t="shared" si="18"/>
        <v>#NUM!</v>
      </c>
    </row>
    <row r="23" spans="1:20" x14ac:dyDescent="0.25">
      <c r="A23" s="30">
        <v>15</v>
      </c>
      <c r="B23" s="30">
        <f t="shared" si="19"/>
        <v>0.1</v>
      </c>
      <c r="C23" s="30">
        <f t="shared" si="17"/>
        <v>0</v>
      </c>
      <c r="D23" s="30">
        <f t="shared" si="17"/>
        <v>0</v>
      </c>
      <c r="E23" s="31">
        <f t="shared" si="1"/>
        <v>2</v>
      </c>
      <c r="F23" s="31"/>
      <c r="G23" s="31"/>
      <c r="H23" s="29" t="e">
        <f t="shared" si="2"/>
        <v>#NUM!</v>
      </c>
      <c r="I23" s="29" t="e">
        <f t="shared" si="3"/>
        <v>#NUM!</v>
      </c>
      <c r="J23" s="30" t="e">
        <f t="shared" si="4"/>
        <v>#NUM!</v>
      </c>
      <c r="K23" s="30" t="e">
        <f t="shared" si="4"/>
        <v>#NUM!</v>
      </c>
      <c r="L23" s="31" t="e">
        <f t="shared" si="5"/>
        <v>#NUM!</v>
      </c>
      <c r="M23" s="31" t="e">
        <f t="shared" si="6"/>
        <v>#NUM!</v>
      </c>
      <c r="N23" s="31" t="e">
        <f t="shared" si="7"/>
        <v>#NUM!</v>
      </c>
      <c r="O23" s="31" t="e">
        <f t="shared" si="8"/>
        <v>#NUM!</v>
      </c>
      <c r="P23" s="31" t="e">
        <f t="shared" si="9"/>
        <v>#NUM!</v>
      </c>
      <c r="Q23" s="33" t="e">
        <f t="shared" si="12"/>
        <v>#NUM!</v>
      </c>
      <c r="R23" s="30" t="e">
        <f t="shared" si="10"/>
        <v>#NUM!</v>
      </c>
      <c r="T23" s="5" t="e">
        <f t="shared" si="18"/>
        <v>#NUM!</v>
      </c>
    </row>
    <row r="24" spans="1:20" x14ac:dyDescent="0.25">
      <c r="A24" s="31">
        <v>16</v>
      </c>
      <c r="B24" s="31">
        <f>B23/2</f>
        <v>0.05</v>
      </c>
      <c r="C24" s="31"/>
      <c r="D24" s="31"/>
      <c r="E24" s="31">
        <f t="shared" si="1"/>
        <v>2</v>
      </c>
      <c r="F24" s="31"/>
      <c r="G24" s="31"/>
      <c r="H24" s="29" t="e">
        <f t="shared" si="2"/>
        <v>#NUM!</v>
      </c>
      <c r="I24" s="29" t="e">
        <f t="shared" si="3"/>
        <v>#NUM!</v>
      </c>
      <c r="J24" s="31" t="e">
        <f t="shared" si="4"/>
        <v>#NUM!</v>
      </c>
      <c r="K24" s="31" t="e">
        <f t="shared" si="4"/>
        <v>#NUM!</v>
      </c>
      <c r="L24" s="31" t="e">
        <f t="shared" si="5"/>
        <v>#NUM!</v>
      </c>
      <c r="M24" s="31" t="e">
        <f t="shared" si="6"/>
        <v>#NUM!</v>
      </c>
      <c r="N24" s="31" t="e">
        <f t="shared" si="7"/>
        <v>#NUM!</v>
      </c>
      <c r="O24" s="31" t="e">
        <f t="shared" si="8"/>
        <v>#NUM!</v>
      </c>
      <c r="P24" s="31" t="e">
        <f t="shared" si="9"/>
        <v>#NUM!</v>
      </c>
      <c r="Q24" s="33" t="e">
        <f t="shared" si="12"/>
        <v>#NUM!</v>
      </c>
      <c r="R24" s="31" t="e">
        <f t="shared" si="10"/>
        <v>#NUM!</v>
      </c>
      <c r="S24" t="s">
        <v>54</v>
      </c>
      <c r="T24" s="5" t="e">
        <f>IF(R24&gt;S$25,"ACEPTAR","X")</f>
        <v>#NUM!</v>
      </c>
    </row>
    <row r="25" spans="1:20" ht="14.25" x14ac:dyDescent="0.25">
      <c r="A25" s="31">
        <v>17</v>
      </c>
      <c r="B25" s="31">
        <f>B24</f>
        <v>0.05</v>
      </c>
      <c r="C25" s="31">
        <f t="shared" ref="C25:D28" si="20">C24</f>
        <v>0</v>
      </c>
      <c r="D25" s="31">
        <f t="shared" si="20"/>
        <v>0</v>
      </c>
      <c r="E25" s="31">
        <f t="shared" si="1"/>
        <v>2</v>
      </c>
      <c r="F25" s="31"/>
      <c r="G25" s="31"/>
      <c r="H25" s="29" t="e">
        <f t="shared" si="2"/>
        <v>#NUM!</v>
      </c>
      <c r="I25" s="29" t="e">
        <f t="shared" si="3"/>
        <v>#NUM!</v>
      </c>
      <c r="J25" s="31" t="e">
        <f t="shared" ref="J25:K33" si="21">C25+H25</f>
        <v>#NUM!</v>
      </c>
      <c r="K25" s="31" t="e">
        <f t="shared" si="21"/>
        <v>#NUM!</v>
      </c>
      <c r="L25" s="31" t="e">
        <f t="shared" si="5"/>
        <v>#NUM!</v>
      </c>
      <c r="M25" s="31" t="e">
        <f t="shared" si="6"/>
        <v>#NUM!</v>
      </c>
      <c r="N25" s="31" t="e">
        <f t="shared" si="7"/>
        <v>#NUM!</v>
      </c>
      <c r="O25" s="31" t="e">
        <f t="shared" si="8"/>
        <v>#NUM!</v>
      </c>
      <c r="P25" s="31" t="e">
        <f t="shared" si="9"/>
        <v>#NUM!</v>
      </c>
      <c r="Q25" s="33" t="e">
        <f t="shared" si="12"/>
        <v>#NUM!</v>
      </c>
      <c r="R25" s="31" t="e">
        <f t="shared" si="10"/>
        <v>#NUM!</v>
      </c>
      <c r="S25" t="e">
        <f>MAX(R19:R23)</f>
        <v>#NUM!</v>
      </c>
      <c r="T25" s="5" t="e">
        <f t="shared" ref="T25:T28" si="22">IF(R25&gt;S$25,"ACEPTAR","X")</f>
        <v>#NUM!</v>
      </c>
    </row>
    <row r="26" spans="1:20" ht="14.25" x14ac:dyDescent="0.25">
      <c r="A26" s="31">
        <v>18</v>
      </c>
      <c r="B26" s="31">
        <f t="shared" ref="B26:B28" si="23">B25</f>
        <v>0.05</v>
      </c>
      <c r="C26" s="31">
        <f t="shared" si="20"/>
        <v>0</v>
      </c>
      <c r="D26" s="31">
        <f t="shared" si="20"/>
        <v>0</v>
      </c>
      <c r="E26" s="31">
        <f t="shared" si="1"/>
        <v>2</v>
      </c>
      <c r="F26" s="31"/>
      <c r="G26" s="31"/>
      <c r="H26" s="29" t="e">
        <f t="shared" si="2"/>
        <v>#NUM!</v>
      </c>
      <c r="I26" s="29" t="e">
        <f t="shared" si="3"/>
        <v>#NUM!</v>
      </c>
      <c r="J26" s="31" t="e">
        <f t="shared" si="21"/>
        <v>#NUM!</v>
      </c>
      <c r="K26" s="31" t="e">
        <f t="shared" si="21"/>
        <v>#NUM!</v>
      </c>
      <c r="L26" s="31" t="e">
        <f t="shared" si="5"/>
        <v>#NUM!</v>
      </c>
      <c r="M26" s="31" t="e">
        <f t="shared" si="6"/>
        <v>#NUM!</v>
      </c>
      <c r="N26" s="31" t="e">
        <f t="shared" si="7"/>
        <v>#NUM!</v>
      </c>
      <c r="O26" s="31" t="e">
        <f t="shared" si="8"/>
        <v>#NUM!</v>
      </c>
      <c r="P26" s="31" t="e">
        <f t="shared" si="9"/>
        <v>#NUM!</v>
      </c>
      <c r="Q26" s="33" t="e">
        <f t="shared" si="12"/>
        <v>#NUM!</v>
      </c>
      <c r="R26" s="31" t="e">
        <f t="shared" si="10"/>
        <v>#NUM!</v>
      </c>
      <c r="T26" s="5" t="e">
        <f t="shared" si="22"/>
        <v>#NUM!</v>
      </c>
    </row>
    <row r="27" spans="1:20" ht="14.25" x14ac:dyDescent="0.25">
      <c r="A27" s="31">
        <v>19</v>
      </c>
      <c r="B27" s="31">
        <f t="shared" si="23"/>
        <v>0.05</v>
      </c>
      <c r="C27" s="31">
        <f t="shared" si="20"/>
        <v>0</v>
      </c>
      <c r="D27" s="31">
        <f t="shared" si="20"/>
        <v>0</v>
      </c>
      <c r="E27" s="31">
        <f t="shared" si="1"/>
        <v>2</v>
      </c>
      <c r="F27" s="31"/>
      <c r="G27" s="31"/>
      <c r="H27" s="29" t="e">
        <f t="shared" si="2"/>
        <v>#NUM!</v>
      </c>
      <c r="I27" s="29" t="e">
        <f t="shared" si="3"/>
        <v>#NUM!</v>
      </c>
      <c r="J27" s="31" t="e">
        <f t="shared" si="21"/>
        <v>#NUM!</v>
      </c>
      <c r="K27" s="31" t="e">
        <f t="shared" si="21"/>
        <v>#NUM!</v>
      </c>
      <c r="L27" s="31" t="e">
        <f t="shared" si="5"/>
        <v>#NUM!</v>
      </c>
      <c r="M27" s="31" t="e">
        <f t="shared" si="6"/>
        <v>#NUM!</v>
      </c>
      <c r="N27" s="31" t="e">
        <f t="shared" si="7"/>
        <v>#NUM!</v>
      </c>
      <c r="O27" s="31" t="e">
        <f t="shared" si="8"/>
        <v>#NUM!</v>
      </c>
      <c r="P27" s="31" t="e">
        <f t="shared" si="9"/>
        <v>#NUM!</v>
      </c>
      <c r="Q27" s="33" t="e">
        <f t="shared" si="12"/>
        <v>#NUM!</v>
      </c>
      <c r="R27" s="31" t="e">
        <f t="shared" si="10"/>
        <v>#NUM!</v>
      </c>
      <c r="T27" s="5" t="e">
        <f t="shared" si="22"/>
        <v>#NUM!</v>
      </c>
    </row>
    <row r="28" spans="1:20" ht="14.25" x14ac:dyDescent="0.25">
      <c r="A28" s="31">
        <v>20</v>
      </c>
      <c r="B28" s="31">
        <f t="shared" si="23"/>
        <v>0.05</v>
      </c>
      <c r="C28" s="31">
        <f t="shared" si="20"/>
        <v>0</v>
      </c>
      <c r="D28" s="31">
        <f t="shared" si="20"/>
        <v>0</v>
      </c>
      <c r="E28" s="31">
        <f t="shared" si="1"/>
        <v>2</v>
      </c>
      <c r="F28" s="31"/>
      <c r="G28" s="31"/>
      <c r="H28" s="29" t="e">
        <f t="shared" si="2"/>
        <v>#NUM!</v>
      </c>
      <c r="I28" s="29" t="e">
        <f t="shared" si="3"/>
        <v>#NUM!</v>
      </c>
      <c r="J28" s="31" t="e">
        <f t="shared" si="21"/>
        <v>#NUM!</v>
      </c>
      <c r="K28" s="31" t="e">
        <f t="shared" si="21"/>
        <v>#NUM!</v>
      </c>
      <c r="L28" s="31" t="e">
        <f t="shared" si="5"/>
        <v>#NUM!</v>
      </c>
      <c r="M28" s="31" t="e">
        <f t="shared" si="6"/>
        <v>#NUM!</v>
      </c>
      <c r="N28" s="31" t="e">
        <f t="shared" si="7"/>
        <v>#NUM!</v>
      </c>
      <c r="O28" s="31" t="e">
        <f t="shared" si="8"/>
        <v>#NUM!</v>
      </c>
      <c r="P28" s="31" t="e">
        <f t="shared" si="9"/>
        <v>#NUM!</v>
      </c>
      <c r="Q28" s="33" t="e">
        <f t="shared" si="12"/>
        <v>#NUM!</v>
      </c>
      <c r="R28" s="31" t="e">
        <f t="shared" si="10"/>
        <v>#NUM!</v>
      </c>
      <c r="T28" s="5" t="e">
        <f t="shared" si="22"/>
        <v>#NUM!</v>
      </c>
    </row>
    <row r="29" spans="1:20" ht="14.25" x14ac:dyDescent="0.25">
      <c r="A29" s="30">
        <v>21</v>
      </c>
      <c r="B29" s="30">
        <f>B28/2</f>
        <v>2.5000000000000001E-2</v>
      </c>
      <c r="C29" s="30"/>
      <c r="D29" s="30"/>
      <c r="E29" s="31">
        <f t="shared" si="1"/>
        <v>2</v>
      </c>
      <c r="F29" s="31"/>
      <c r="G29" s="31"/>
      <c r="H29" s="29" t="e">
        <f t="shared" si="2"/>
        <v>#NUM!</v>
      </c>
      <c r="I29" s="29" t="e">
        <f t="shared" si="3"/>
        <v>#NUM!</v>
      </c>
      <c r="J29" s="30" t="e">
        <f t="shared" si="21"/>
        <v>#NUM!</v>
      </c>
      <c r="K29" s="30" t="e">
        <f t="shared" si="21"/>
        <v>#NUM!</v>
      </c>
      <c r="L29" s="31" t="e">
        <f t="shared" si="5"/>
        <v>#NUM!</v>
      </c>
      <c r="M29" s="31" t="e">
        <f t="shared" si="6"/>
        <v>#NUM!</v>
      </c>
      <c r="N29" s="31" t="e">
        <f t="shared" si="7"/>
        <v>#NUM!</v>
      </c>
      <c r="O29" s="31" t="e">
        <f t="shared" si="8"/>
        <v>#NUM!</v>
      </c>
      <c r="P29" s="31" t="e">
        <f t="shared" si="9"/>
        <v>#NUM!</v>
      </c>
      <c r="Q29" s="33" t="e">
        <f t="shared" si="12"/>
        <v>#NUM!</v>
      </c>
      <c r="R29" s="30" t="e">
        <f t="shared" si="10"/>
        <v>#NUM!</v>
      </c>
      <c r="S29" t="s">
        <v>54</v>
      </c>
      <c r="T29" s="5" t="e">
        <f>IF(R29&gt;S$30,"ACEPTAR","X")</f>
        <v>#NUM!</v>
      </c>
    </row>
    <row r="30" spans="1:20" ht="14.25" x14ac:dyDescent="0.25">
      <c r="A30" s="30">
        <v>22</v>
      </c>
      <c r="B30" s="30">
        <f>B29</f>
        <v>2.5000000000000001E-2</v>
      </c>
      <c r="C30" s="30">
        <f t="shared" ref="C30:D33" si="24">C29</f>
        <v>0</v>
      </c>
      <c r="D30" s="30">
        <f t="shared" si="24"/>
        <v>0</v>
      </c>
      <c r="E30" s="31">
        <f t="shared" si="1"/>
        <v>2</v>
      </c>
      <c r="F30" s="31"/>
      <c r="G30" s="31"/>
      <c r="H30" s="29" t="e">
        <f t="shared" si="2"/>
        <v>#NUM!</v>
      </c>
      <c r="I30" s="29" t="e">
        <f t="shared" si="3"/>
        <v>#NUM!</v>
      </c>
      <c r="J30" s="30" t="e">
        <f t="shared" si="21"/>
        <v>#NUM!</v>
      </c>
      <c r="K30" s="30" t="e">
        <f t="shared" si="21"/>
        <v>#NUM!</v>
      </c>
      <c r="L30" s="31" t="e">
        <f t="shared" si="5"/>
        <v>#NUM!</v>
      </c>
      <c r="M30" s="31" t="e">
        <f t="shared" si="6"/>
        <v>#NUM!</v>
      </c>
      <c r="N30" s="31" t="e">
        <f t="shared" si="7"/>
        <v>#NUM!</v>
      </c>
      <c r="O30" s="31" t="e">
        <f t="shared" si="8"/>
        <v>#NUM!</v>
      </c>
      <c r="P30" s="31" t="e">
        <f t="shared" si="9"/>
        <v>#NUM!</v>
      </c>
      <c r="Q30" s="33" t="e">
        <f t="shared" si="12"/>
        <v>#NUM!</v>
      </c>
      <c r="R30" s="30" t="e">
        <f t="shared" si="10"/>
        <v>#NUM!</v>
      </c>
      <c r="S30" t="e">
        <f>MAX(R24:R28)</f>
        <v>#NUM!</v>
      </c>
      <c r="T30" s="5" t="e">
        <f t="shared" ref="T30:T33" si="25">IF(R30&gt;S$30,"ACEPTAR","X")</f>
        <v>#NUM!</v>
      </c>
    </row>
    <row r="31" spans="1:20" ht="14.25" x14ac:dyDescent="0.25">
      <c r="A31" s="30">
        <v>23</v>
      </c>
      <c r="B31" s="30">
        <f t="shared" ref="B31:B33" si="26">B30</f>
        <v>2.5000000000000001E-2</v>
      </c>
      <c r="C31" s="30">
        <f t="shared" si="24"/>
        <v>0</v>
      </c>
      <c r="D31" s="30">
        <f t="shared" si="24"/>
        <v>0</v>
      </c>
      <c r="E31" s="31">
        <f t="shared" si="1"/>
        <v>2</v>
      </c>
      <c r="F31" s="31"/>
      <c r="G31" s="31"/>
      <c r="H31" s="29" t="e">
        <f t="shared" si="2"/>
        <v>#NUM!</v>
      </c>
      <c r="I31" s="29" t="e">
        <f t="shared" si="3"/>
        <v>#NUM!</v>
      </c>
      <c r="J31" s="30" t="e">
        <f t="shared" si="21"/>
        <v>#NUM!</v>
      </c>
      <c r="K31" s="30" t="e">
        <f t="shared" si="21"/>
        <v>#NUM!</v>
      </c>
      <c r="L31" s="31" t="e">
        <f t="shared" si="5"/>
        <v>#NUM!</v>
      </c>
      <c r="M31" s="31" t="e">
        <f t="shared" si="6"/>
        <v>#NUM!</v>
      </c>
      <c r="N31" s="31" t="e">
        <f t="shared" si="7"/>
        <v>#NUM!</v>
      </c>
      <c r="O31" s="31" t="e">
        <f t="shared" si="8"/>
        <v>#NUM!</v>
      </c>
      <c r="P31" s="31" t="e">
        <f t="shared" si="9"/>
        <v>#NUM!</v>
      </c>
      <c r="Q31" s="33" t="e">
        <f t="shared" si="12"/>
        <v>#NUM!</v>
      </c>
      <c r="R31" s="30" t="e">
        <f t="shared" si="10"/>
        <v>#NUM!</v>
      </c>
      <c r="T31" s="5" t="e">
        <f t="shared" si="25"/>
        <v>#NUM!</v>
      </c>
    </row>
    <row r="32" spans="1:20" ht="14.25" x14ac:dyDescent="0.25">
      <c r="A32" s="30">
        <v>24</v>
      </c>
      <c r="B32" s="30">
        <f t="shared" si="26"/>
        <v>2.5000000000000001E-2</v>
      </c>
      <c r="C32" s="30">
        <f t="shared" si="24"/>
        <v>0</v>
      </c>
      <c r="D32" s="30">
        <f t="shared" si="24"/>
        <v>0</v>
      </c>
      <c r="E32" s="31">
        <f t="shared" si="1"/>
        <v>2</v>
      </c>
      <c r="F32" s="31"/>
      <c r="G32" s="31"/>
      <c r="H32" s="29" t="e">
        <f t="shared" si="2"/>
        <v>#NUM!</v>
      </c>
      <c r="I32" s="29" t="e">
        <f t="shared" si="3"/>
        <v>#NUM!</v>
      </c>
      <c r="J32" s="30" t="e">
        <f t="shared" si="21"/>
        <v>#NUM!</v>
      </c>
      <c r="K32" s="30" t="e">
        <f t="shared" si="21"/>
        <v>#NUM!</v>
      </c>
      <c r="L32" s="31" t="e">
        <f t="shared" si="5"/>
        <v>#NUM!</v>
      </c>
      <c r="M32" s="31" t="e">
        <f t="shared" si="6"/>
        <v>#NUM!</v>
      </c>
      <c r="N32" s="31" t="e">
        <f t="shared" si="7"/>
        <v>#NUM!</v>
      </c>
      <c r="O32" s="31" t="e">
        <f t="shared" si="8"/>
        <v>#NUM!</v>
      </c>
      <c r="P32" s="31" t="e">
        <f t="shared" si="9"/>
        <v>#NUM!</v>
      </c>
      <c r="Q32" s="33" t="e">
        <f t="shared" si="12"/>
        <v>#NUM!</v>
      </c>
      <c r="R32" s="30" t="e">
        <f t="shared" si="10"/>
        <v>#NUM!</v>
      </c>
      <c r="T32" s="5" t="e">
        <f t="shared" si="25"/>
        <v>#NUM!</v>
      </c>
    </row>
    <row r="33" spans="1:20" ht="14.25" x14ac:dyDescent="0.25">
      <c r="A33" s="30">
        <v>25</v>
      </c>
      <c r="B33" s="30">
        <f t="shared" si="26"/>
        <v>2.5000000000000001E-2</v>
      </c>
      <c r="C33" s="30">
        <f t="shared" si="24"/>
        <v>0</v>
      </c>
      <c r="D33" s="30">
        <f t="shared" si="24"/>
        <v>0</v>
      </c>
      <c r="E33" s="31">
        <f t="shared" si="1"/>
        <v>2</v>
      </c>
      <c r="F33" s="31"/>
      <c r="G33" s="31"/>
      <c r="H33" s="29" t="e">
        <f t="shared" si="2"/>
        <v>#NUM!</v>
      </c>
      <c r="I33" s="29" t="e">
        <f t="shared" si="3"/>
        <v>#NUM!</v>
      </c>
      <c r="J33" s="30" t="e">
        <f t="shared" si="21"/>
        <v>#NUM!</v>
      </c>
      <c r="K33" s="30" t="e">
        <f t="shared" si="21"/>
        <v>#NUM!</v>
      </c>
      <c r="L33" s="31" t="e">
        <f t="shared" ref="L33" si="27">IF(J33&lt;=22,1,0)</f>
        <v>#NUM!</v>
      </c>
      <c r="M33" s="31" t="e">
        <f t="shared" ref="M33" si="28">IF(J33&gt;=-22,1,0)</f>
        <v>#NUM!</v>
      </c>
      <c r="N33" s="31" t="e">
        <f t="shared" ref="N33" si="29">IF(K33&lt;=22,1,0)</f>
        <v>#NUM!</v>
      </c>
      <c r="O33" s="31" t="e">
        <f t="shared" ref="O33" si="30">IF(K33&gt;=-22,1,0)</f>
        <v>#NUM!</v>
      </c>
      <c r="P33" s="31" t="e">
        <f t="shared" si="9"/>
        <v>#NUM!</v>
      </c>
      <c r="Q33" s="33" t="e">
        <f t="shared" si="12"/>
        <v>#NUM!</v>
      </c>
      <c r="R33" s="30" t="e">
        <f t="shared" si="10"/>
        <v>#NUM!</v>
      </c>
      <c r="T33" s="5" t="e">
        <f t="shared" si="25"/>
        <v>#NUM!</v>
      </c>
    </row>
    <row r="34" spans="1:20" ht="14.25" x14ac:dyDescent="0.25">
      <c r="A34" s="31"/>
      <c r="B34" s="31"/>
      <c r="C34" s="31"/>
      <c r="D34" s="31"/>
      <c r="E34" s="31"/>
      <c r="F34" s="31"/>
      <c r="G34" s="31"/>
      <c r="H34" s="28"/>
      <c r="I34" s="28"/>
      <c r="J34" s="31"/>
      <c r="K34" s="31"/>
      <c r="L34" s="31"/>
      <c r="M34" s="31"/>
      <c r="N34" s="31"/>
      <c r="O34" s="31"/>
      <c r="P34" s="31"/>
      <c r="Q34" s="33"/>
      <c r="R34" s="31"/>
    </row>
    <row r="35" spans="1:20" ht="14.25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3"/>
      <c r="R35" s="31"/>
    </row>
    <row r="36" spans="1:20" ht="14.25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3"/>
      <c r="R36" s="31"/>
    </row>
    <row r="37" spans="1:20" ht="14.25" x14ac:dyDescent="0.25">
      <c r="A37" s="31"/>
      <c r="B37" s="31"/>
      <c r="C37" s="31"/>
      <c r="D37" s="31"/>
      <c r="E37" s="3" t="s">
        <v>13</v>
      </c>
      <c r="F37" s="3" t="s">
        <v>1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3"/>
      <c r="R37" s="31"/>
    </row>
    <row r="38" spans="1:20" ht="14.25" x14ac:dyDescent="0.25">
      <c r="A38" s="31"/>
      <c r="B38" s="31"/>
      <c r="C38" s="31"/>
      <c r="D38" t="s">
        <v>9</v>
      </c>
      <c r="E38" s="38">
        <f>J$2</f>
        <v>0</v>
      </c>
      <c r="F38" s="38">
        <f>J$3</f>
        <v>0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20" ht="14.25" x14ac:dyDescent="0.25">
      <c r="A39" s="31"/>
      <c r="B39" s="31"/>
      <c r="C39" s="31"/>
      <c r="D39" s="3" t="s">
        <v>10</v>
      </c>
      <c r="E39" s="3" t="s">
        <v>2</v>
      </c>
      <c r="F39" s="3" t="s">
        <v>11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20" ht="14.25" x14ac:dyDescent="0.25">
      <c r="A40" s="31"/>
      <c r="B40" s="31"/>
      <c r="C40" s="31"/>
      <c r="D40" s="6">
        <v>1</v>
      </c>
      <c r="E40" s="6">
        <f>1/(1+EXP(-(E$38*1+F$38*D40)))</f>
        <v>0.5</v>
      </c>
      <c r="F40" s="2">
        <f>E40</f>
        <v>0.5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</row>
    <row r="41" spans="1:20" ht="14.25" x14ac:dyDescent="0.25">
      <c r="A41" s="31"/>
      <c r="B41" s="31"/>
      <c r="C41" s="31"/>
      <c r="D41" s="6">
        <v>5</v>
      </c>
      <c r="E41" s="6">
        <f t="shared" ref="E41:E43" si="31">1/(1+EXP(-(E$38*1+F$38*D41)))</f>
        <v>0.5</v>
      </c>
      <c r="F41" s="2">
        <f t="shared" ref="F41:F43" si="32">E41</f>
        <v>0.5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20" ht="14.25" x14ac:dyDescent="0.25">
      <c r="A42" s="31"/>
      <c r="B42" s="31"/>
      <c r="C42" s="31"/>
      <c r="D42" s="6">
        <v>6</v>
      </c>
      <c r="E42" s="6">
        <f t="shared" si="31"/>
        <v>0.5</v>
      </c>
      <c r="F42" s="2">
        <f t="shared" si="32"/>
        <v>0.5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20" ht="14.25" x14ac:dyDescent="0.25">
      <c r="A43" s="31"/>
      <c r="B43" s="31"/>
      <c r="C43" s="31"/>
      <c r="D43" s="6">
        <v>10</v>
      </c>
      <c r="E43" s="6">
        <f t="shared" si="31"/>
        <v>0.5</v>
      </c>
      <c r="F43" s="2">
        <f t="shared" si="32"/>
        <v>0.5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20" ht="14.25" x14ac:dyDescent="0.25">
      <c r="A44" s="31"/>
      <c r="B44" s="31"/>
      <c r="C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20" ht="14.25" x14ac:dyDescent="0.25">
      <c r="A45" s="31"/>
      <c r="B45" s="31"/>
      <c r="C45" s="31"/>
      <c r="D45" s="3" t="s">
        <v>65</v>
      </c>
      <c r="E45" s="3" t="s">
        <v>2</v>
      </c>
      <c r="F45" s="3" t="s">
        <v>11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20" ht="14.25" x14ac:dyDescent="0.25">
      <c r="A46" s="31"/>
      <c r="B46" s="31"/>
      <c r="C46" s="31"/>
      <c r="D46" s="6">
        <v>-1</v>
      </c>
      <c r="E46" s="6">
        <f t="shared" ref="E46:E53" si="33">1/(1+EXP(-(E$38*1+F$38*D46)))</f>
        <v>0.5</v>
      </c>
      <c r="F46" s="2">
        <f t="shared" ref="F46:F53" si="34">E46</f>
        <v>0.5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</row>
    <row r="47" spans="1:20" ht="14.25" x14ac:dyDescent="0.25">
      <c r="A47" s="31"/>
      <c r="B47" s="31"/>
      <c r="C47" s="31"/>
      <c r="D47" s="6">
        <v>3</v>
      </c>
      <c r="E47" s="6">
        <f t="shared" si="33"/>
        <v>0.5</v>
      </c>
      <c r="F47" s="2">
        <f t="shared" si="34"/>
        <v>0.5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</row>
    <row r="48" spans="1:20" ht="14.25" x14ac:dyDescent="0.25">
      <c r="A48" s="31"/>
      <c r="B48" s="31"/>
      <c r="C48" s="31"/>
      <c r="D48" s="6">
        <v>5.4</v>
      </c>
      <c r="E48" s="6">
        <f t="shared" si="33"/>
        <v>0.5</v>
      </c>
      <c r="F48" s="2">
        <f t="shared" si="34"/>
        <v>0.5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spans="1:18" ht="14.25" x14ac:dyDescent="0.25">
      <c r="A49" s="31"/>
      <c r="B49" s="31"/>
      <c r="C49" s="31"/>
      <c r="D49" s="6">
        <v>5.5</v>
      </c>
      <c r="E49" s="6">
        <f t="shared" si="33"/>
        <v>0.5</v>
      </c>
      <c r="F49" s="2">
        <f t="shared" si="34"/>
        <v>0.5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1:18" ht="14.25" x14ac:dyDescent="0.25">
      <c r="A50" s="31"/>
      <c r="B50" s="31"/>
      <c r="C50" s="31"/>
      <c r="D50" s="6">
        <v>5.6</v>
      </c>
      <c r="E50" s="6">
        <f t="shared" si="33"/>
        <v>0.5</v>
      </c>
      <c r="F50" s="2">
        <f t="shared" si="34"/>
        <v>0.5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</row>
    <row r="51" spans="1:18" ht="14.25" x14ac:dyDescent="0.25">
      <c r="D51" s="6">
        <v>6</v>
      </c>
      <c r="E51" s="6">
        <f t="shared" si="33"/>
        <v>0.5</v>
      </c>
      <c r="F51" s="2">
        <f t="shared" si="34"/>
        <v>0.5</v>
      </c>
    </row>
    <row r="52" spans="1:18" ht="14.25" x14ac:dyDescent="0.25">
      <c r="D52" s="6">
        <v>8</v>
      </c>
      <c r="E52" s="6">
        <f t="shared" si="33"/>
        <v>0.5</v>
      </c>
      <c r="F52" s="2">
        <f t="shared" si="34"/>
        <v>0.5</v>
      </c>
    </row>
    <row r="53" spans="1:18" ht="14.25" x14ac:dyDescent="0.25">
      <c r="D53" s="6">
        <v>100</v>
      </c>
      <c r="E53" s="6">
        <f t="shared" si="33"/>
        <v>0.5</v>
      </c>
      <c r="F53" s="2">
        <f t="shared" si="34"/>
        <v>0.5</v>
      </c>
    </row>
  </sheetData>
  <conditionalFormatting sqref="T8:T33">
    <cfRule type="cellIs" dxfId="0" priority="1" operator="equal">
      <formula>"ACEPTAR"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7EBF-363C-4031-B9FC-A1833E4DEBFC}">
  <dimension ref="A1:I23"/>
  <sheetViews>
    <sheetView zoomScale="115" zoomScaleNormal="115" workbookViewId="0">
      <selection activeCell="C11" sqref="C11"/>
    </sheetView>
  </sheetViews>
  <sheetFormatPr baseColWidth="10" defaultRowHeight="15" x14ac:dyDescent="0.25"/>
  <cols>
    <col min="2" max="2" width="13.140625" bestFit="1" customWidth="1"/>
    <col min="9" max="9" width="13.140625" bestFit="1" customWidth="1"/>
  </cols>
  <sheetData>
    <row r="1" spans="1:9" x14ac:dyDescent="0.25">
      <c r="A1" s="3" t="s">
        <v>12</v>
      </c>
      <c r="B1" s="3" t="s">
        <v>3</v>
      </c>
      <c r="C1" s="3" t="s">
        <v>2</v>
      </c>
    </row>
    <row r="2" spans="1:9" x14ac:dyDescent="0.25">
      <c r="A2" s="6">
        <v>1</v>
      </c>
      <c r="B2" s="1">
        <v>1</v>
      </c>
      <c r="C2" s="1">
        <v>1</v>
      </c>
    </row>
    <row r="3" spans="1:9" x14ac:dyDescent="0.25">
      <c r="A3" s="6">
        <v>2</v>
      </c>
      <c r="B3" s="1">
        <v>5</v>
      </c>
      <c r="C3" s="1">
        <v>1</v>
      </c>
    </row>
    <row r="4" spans="1:9" x14ac:dyDescent="0.25">
      <c r="A4" s="6">
        <v>3</v>
      </c>
      <c r="B4" s="1">
        <v>6</v>
      </c>
      <c r="C4" s="1">
        <v>0</v>
      </c>
    </row>
    <row r="5" spans="1:9" x14ac:dyDescent="0.25">
      <c r="A5" s="6">
        <v>4</v>
      </c>
      <c r="B5" s="1">
        <v>10</v>
      </c>
      <c r="C5" s="1">
        <v>0</v>
      </c>
    </row>
    <row r="6" spans="1:9" x14ac:dyDescent="0.25">
      <c r="B6" s="4">
        <f>MAX(B2:B5)</f>
        <v>10</v>
      </c>
    </row>
    <row r="8" spans="1:9" x14ac:dyDescent="0.25">
      <c r="A8" s="40" t="s">
        <v>0</v>
      </c>
      <c r="B8" s="41"/>
      <c r="C8" s="3" t="s">
        <v>1</v>
      </c>
      <c r="D8" s="3" t="s">
        <v>13</v>
      </c>
      <c r="G8" s="39" t="s">
        <v>9</v>
      </c>
    </row>
    <row r="9" spans="1:9" x14ac:dyDescent="0.25">
      <c r="A9" s="37">
        <f>ABS(1/(1+EXP(-(C$9*B2+1*D$9)))-C2)+ABS(1/(1+EXP(-(C$9*B3+1*D$9)))-C3)+ABS(1/(1+EXP(-(C$9*B4+1*D$9)))-C4)+ABS(1/(1+EXP(-(C$9*B5+1*D$9)))-C5)</f>
        <v>2</v>
      </c>
      <c r="C9" s="1"/>
      <c r="D9" s="1"/>
      <c r="G9" s="3" t="s">
        <v>10</v>
      </c>
      <c r="H9" s="3" t="s">
        <v>2</v>
      </c>
      <c r="I9" s="3" t="s">
        <v>11</v>
      </c>
    </row>
    <row r="10" spans="1:9" x14ac:dyDescent="0.25">
      <c r="A10" t="s">
        <v>4</v>
      </c>
      <c r="G10" s="6">
        <v>1</v>
      </c>
      <c r="H10" s="6">
        <f>1/(1+EXP(-(C$9*G10+1*D$9)))</f>
        <v>0.5</v>
      </c>
      <c r="I10" s="2">
        <f>H10</f>
        <v>0.5</v>
      </c>
    </row>
    <row r="11" spans="1:9" x14ac:dyDescent="0.25">
      <c r="A11" t="s">
        <v>5</v>
      </c>
      <c r="B11" s="23">
        <f>1/(1+EXP(-(D$9+B2*C$9)))</f>
        <v>0.5</v>
      </c>
      <c r="C11">
        <f>IF(C2=1,0.9,0.1)</f>
        <v>0.9</v>
      </c>
      <c r="G11" s="6">
        <v>5</v>
      </c>
      <c r="H11" s="6">
        <f>1/(1+EXP(-(C$9*G11+1*D$9)))</f>
        <v>0.5</v>
      </c>
      <c r="I11" s="2">
        <f t="shared" ref="I11:I13" si="0">H11</f>
        <v>0.5</v>
      </c>
    </row>
    <row r="12" spans="1:9" x14ac:dyDescent="0.25">
      <c r="A12" t="s">
        <v>6</v>
      </c>
      <c r="B12" s="23">
        <f t="shared" ref="B12:B14" si="1">1/(1+EXP(-(D$9+B3*C$9)))</f>
        <v>0.5</v>
      </c>
      <c r="C12">
        <f t="shared" ref="C12:C14" si="2">IF(C3=1,0.9,0.1)</f>
        <v>0.9</v>
      </c>
      <c r="G12" s="6">
        <v>6</v>
      </c>
      <c r="H12" s="6">
        <f>1/(1+EXP(-(C$9*G12+1*D$9)))</f>
        <v>0.5</v>
      </c>
      <c r="I12" s="2">
        <f t="shared" si="0"/>
        <v>0.5</v>
      </c>
    </row>
    <row r="13" spans="1:9" x14ac:dyDescent="0.25">
      <c r="A13" t="s">
        <v>7</v>
      </c>
      <c r="B13" s="23">
        <f t="shared" si="1"/>
        <v>0.5</v>
      </c>
      <c r="C13">
        <f t="shared" si="2"/>
        <v>0.1</v>
      </c>
      <c r="G13" s="6">
        <v>10</v>
      </c>
      <c r="H13" s="6">
        <f>1/(1+EXP(-(C$9*G13+1*D$9)))</f>
        <v>0.5</v>
      </c>
      <c r="I13" s="2">
        <f t="shared" si="0"/>
        <v>0.5</v>
      </c>
    </row>
    <row r="14" spans="1:9" x14ac:dyDescent="0.25">
      <c r="A14" t="s">
        <v>8</v>
      </c>
      <c r="B14" s="23">
        <f t="shared" si="1"/>
        <v>0.5</v>
      </c>
      <c r="C14">
        <f t="shared" si="2"/>
        <v>0.1</v>
      </c>
    </row>
    <row r="15" spans="1:9" x14ac:dyDescent="0.25">
      <c r="G15" s="3" t="s">
        <v>66</v>
      </c>
      <c r="H15" s="3" t="s">
        <v>2</v>
      </c>
      <c r="I15" s="3" t="s">
        <v>11</v>
      </c>
    </row>
    <row r="16" spans="1:9" x14ac:dyDescent="0.25">
      <c r="G16" s="6">
        <v>-1</v>
      </c>
      <c r="H16" s="6">
        <f t="shared" ref="H16:H23" si="3">1/(1+EXP(-(C$9*G16+1*D$9)))</f>
        <v>0.5</v>
      </c>
      <c r="I16" s="2">
        <f t="shared" ref="I16:I23" si="4">H16</f>
        <v>0.5</v>
      </c>
    </row>
    <row r="17" spans="7:9" x14ac:dyDescent="0.25">
      <c r="G17" s="6">
        <v>3</v>
      </c>
      <c r="H17" s="6">
        <f t="shared" si="3"/>
        <v>0.5</v>
      </c>
      <c r="I17" s="2">
        <f t="shared" si="4"/>
        <v>0.5</v>
      </c>
    </row>
    <row r="18" spans="7:9" x14ac:dyDescent="0.25">
      <c r="G18" s="6">
        <v>5.4</v>
      </c>
      <c r="H18" s="6">
        <f t="shared" si="3"/>
        <v>0.5</v>
      </c>
      <c r="I18" s="2">
        <f t="shared" si="4"/>
        <v>0.5</v>
      </c>
    </row>
    <row r="19" spans="7:9" x14ac:dyDescent="0.25">
      <c r="G19" s="6">
        <v>5.5</v>
      </c>
      <c r="H19" s="6">
        <f t="shared" si="3"/>
        <v>0.5</v>
      </c>
      <c r="I19" s="2">
        <f t="shared" si="4"/>
        <v>0.5</v>
      </c>
    </row>
    <row r="20" spans="7:9" x14ac:dyDescent="0.25">
      <c r="G20" s="6">
        <v>5.6</v>
      </c>
      <c r="H20" s="6">
        <f t="shared" si="3"/>
        <v>0.5</v>
      </c>
      <c r="I20" s="2">
        <f t="shared" si="4"/>
        <v>0.5</v>
      </c>
    </row>
    <row r="21" spans="7:9" x14ac:dyDescent="0.25">
      <c r="G21" s="6">
        <v>6</v>
      </c>
      <c r="H21" s="6">
        <f t="shared" si="3"/>
        <v>0.5</v>
      </c>
      <c r="I21" s="2">
        <f t="shared" si="4"/>
        <v>0.5</v>
      </c>
    </row>
    <row r="22" spans="7:9" x14ac:dyDescent="0.25">
      <c r="G22" s="6">
        <v>8</v>
      </c>
      <c r="H22" s="6">
        <f t="shared" si="3"/>
        <v>0.5</v>
      </c>
      <c r="I22" s="2">
        <f t="shared" si="4"/>
        <v>0.5</v>
      </c>
    </row>
    <row r="23" spans="7:9" x14ac:dyDescent="0.25">
      <c r="G23" s="6">
        <v>100</v>
      </c>
      <c r="H23" s="6">
        <f t="shared" si="3"/>
        <v>0.5</v>
      </c>
      <c r="I23" s="2">
        <f t="shared" si="4"/>
        <v>0.5</v>
      </c>
    </row>
  </sheetData>
  <mergeCells count="1">
    <mergeCell ref="A8:B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09E-84B1-4150-8B0D-B41D82A162C9}">
  <dimension ref="A1:I23"/>
  <sheetViews>
    <sheetView topLeftCell="A7" zoomScale="115" zoomScaleNormal="115" workbookViewId="0">
      <selection activeCell="A9" sqref="A9"/>
    </sheetView>
  </sheetViews>
  <sheetFormatPr baseColWidth="10" defaultRowHeight="15" x14ac:dyDescent="0.25"/>
  <cols>
    <col min="2" max="2" width="13.140625" bestFit="1" customWidth="1"/>
    <col min="9" max="9" width="13.140625" bestFit="1" customWidth="1"/>
  </cols>
  <sheetData>
    <row r="1" spans="1:9" x14ac:dyDescent="0.25">
      <c r="A1" s="3" t="s">
        <v>12</v>
      </c>
      <c r="B1" s="3" t="s">
        <v>3</v>
      </c>
      <c r="C1" s="3" t="s">
        <v>2</v>
      </c>
    </row>
    <row r="2" spans="1:9" x14ac:dyDescent="0.25">
      <c r="A2" s="6">
        <v>1</v>
      </c>
      <c r="B2" s="1">
        <v>1</v>
      </c>
      <c r="C2" s="1">
        <v>1</v>
      </c>
    </row>
    <row r="3" spans="1:9" x14ac:dyDescent="0.25">
      <c r="A3" s="6">
        <v>2</v>
      </c>
      <c r="B3" s="1">
        <v>5</v>
      </c>
      <c r="C3" s="1">
        <v>1</v>
      </c>
    </row>
    <row r="4" spans="1:9" x14ac:dyDescent="0.25">
      <c r="A4" s="6">
        <v>3</v>
      </c>
      <c r="B4" s="1">
        <v>6</v>
      </c>
      <c r="C4" s="1">
        <v>0</v>
      </c>
    </row>
    <row r="5" spans="1:9" x14ac:dyDescent="0.25">
      <c r="A5" s="6">
        <v>4</v>
      </c>
      <c r="B5" s="1">
        <v>10</v>
      </c>
      <c r="C5" s="1">
        <v>0</v>
      </c>
    </row>
    <row r="6" spans="1:9" x14ac:dyDescent="0.25">
      <c r="B6" s="4">
        <f>MAX(B2:B5)</f>
        <v>10</v>
      </c>
    </row>
    <row r="8" spans="1:9" x14ac:dyDescent="0.25">
      <c r="A8" s="40" t="s">
        <v>0</v>
      </c>
      <c r="B8" s="41"/>
      <c r="C8" s="3" t="s">
        <v>1</v>
      </c>
      <c r="D8" s="3" t="s">
        <v>13</v>
      </c>
      <c r="G8" s="39" t="s">
        <v>9</v>
      </c>
    </row>
    <row r="9" spans="1:9" x14ac:dyDescent="0.25">
      <c r="A9" s="37">
        <f>POWER(D9,2)+POWER(C9,2)</f>
        <v>0</v>
      </c>
      <c r="C9" s="1"/>
      <c r="D9" s="1"/>
      <c r="G9" s="3" t="s">
        <v>10</v>
      </c>
      <c r="H9" s="3" t="s">
        <v>2</v>
      </c>
      <c r="I9" s="3" t="s">
        <v>11</v>
      </c>
    </row>
    <row r="10" spans="1:9" x14ac:dyDescent="0.25">
      <c r="A10" t="s">
        <v>4</v>
      </c>
      <c r="G10" s="6">
        <v>1</v>
      </c>
      <c r="H10" s="6">
        <f>1/(1+EXP(-(C$9*G10+1*D$9)))</f>
        <v>0.5</v>
      </c>
      <c r="I10" s="2">
        <f>H10</f>
        <v>0.5</v>
      </c>
    </row>
    <row r="11" spans="1:9" x14ac:dyDescent="0.25">
      <c r="A11" t="s">
        <v>5</v>
      </c>
      <c r="B11" s="23">
        <f>1/(1+EXP(-(D$9+B2*C$9)))</f>
        <v>0.5</v>
      </c>
      <c r="C11">
        <f>IF(C2=1,0.9,0.1)</f>
        <v>0.9</v>
      </c>
      <c r="G11" s="6">
        <v>5</v>
      </c>
      <c r="H11" s="6">
        <f>1/(1+EXP(-(C$9*G11+1*D$9)))</f>
        <v>0.5</v>
      </c>
      <c r="I11" s="2">
        <f t="shared" ref="I11:I13" si="0">H11</f>
        <v>0.5</v>
      </c>
    </row>
    <row r="12" spans="1:9" x14ac:dyDescent="0.25">
      <c r="A12" t="s">
        <v>6</v>
      </c>
      <c r="B12" s="23">
        <f t="shared" ref="B12:B14" si="1">1/(1+EXP(-(D$9+B3*C$9)))</f>
        <v>0.5</v>
      </c>
      <c r="C12">
        <f t="shared" ref="C12:C14" si="2">IF(C3=1,0.9,0.1)</f>
        <v>0.9</v>
      </c>
      <c r="G12" s="6">
        <v>6</v>
      </c>
      <c r="H12" s="6">
        <f>1/(1+EXP(-(C$9*G12+1*D$9)))</f>
        <v>0.5</v>
      </c>
      <c r="I12" s="2">
        <f t="shared" si="0"/>
        <v>0.5</v>
      </c>
    </row>
    <row r="13" spans="1:9" x14ac:dyDescent="0.25">
      <c r="A13" t="s">
        <v>7</v>
      </c>
      <c r="B13" s="23">
        <f t="shared" si="1"/>
        <v>0.5</v>
      </c>
      <c r="C13">
        <f t="shared" si="2"/>
        <v>0.1</v>
      </c>
      <c r="G13" s="6">
        <v>10</v>
      </c>
      <c r="H13" s="6">
        <f>1/(1+EXP(-(C$9*G13+1*D$9)))</f>
        <v>0.5</v>
      </c>
      <c r="I13" s="2">
        <f t="shared" si="0"/>
        <v>0.5</v>
      </c>
    </row>
    <row r="14" spans="1:9" x14ac:dyDescent="0.25">
      <c r="A14" t="s">
        <v>8</v>
      </c>
      <c r="B14" s="23">
        <f t="shared" si="1"/>
        <v>0.5</v>
      </c>
      <c r="C14">
        <f t="shared" si="2"/>
        <v>0.1</v>
      </c>
    </row>
    <row r="15" spans="1:9" x14ac:dyDescent="0.25">
      <c r="G15" s="3" t="s">
        <v>66</v>
      </c>
      <c r="H15" s="3" t="s">
        <v>2</v>
      </c>
      <c r="I15" s="3" t="s">
        <v>11</v>
      </c>
    </row>
    <row r="16" spans="1:9" x14ac:dyDescent="0.25">
      <c r="G16" s="6">
        <v>-1</v>
      </c>
      <c r="H16" s="6">
        <f t="shared" ref="H16:H23" si="3">1/(1+EXP(-(C$9*G16+1*D$9)))</f>
        <v>0.5</v>
      </c>
      <c r="I16" s="2">
        <f t="shared" ref="I16:I23" si="4">H16</f>
        <v>0.5</v>
      </c>
    </row>
    <row r="17" spans="7:9" x14ac:dyDescent="0.25">
      <c r="G17" s="6">
        <v>3</v>
      </c>
      <c r="H17" s="6">
        <f t="shared" si="3"/>
        <v>0.5</v>
      </c>
      <c r="I17" s="2">
        <f t="shared" si="4"/>
        <v>0.5</v>
      </c>
    </row>
    <row r="18" spans="7:9" x14ac:dyDescent="0.25">
      <c r="G18" s="6">
        <v>5.4</v>
      </c>
      <c r="H18" s="6">
        <f t="shared" si="3"/>
        <v>0.5</v>
      </c>
      <c r="I18" s="2">
        <f t="shared" si="4"/>
        <v>0.5</v>
      </c>
    </row>
    <row r="19" spans="7:9" x14ac:dyDescent="0.25">
      <c r="G19" s="6">
        <v>5.5</v>
      </c>
      <c r="H19" s="6">
        <f t="shared" si="3"/>
        <v>0.5</v>
      </c>
      <c r="I19" s="2">
        <f t="shared" si="4"/>
        <v>0.5</v>
      </c>
    </row>
    <row r="20" spans="7:9" x14ac:dyDescent="0.25">
      <c r="G20" s="6">
        <v>5.6</v>
      </c>
      <c r="H20" s="6">
        <f t="shared" si="3"/>
        <v>0.5</v>
      </c>
      <c r="I20" s="2">
        <f t="shared" si="4"/>
        <v>0.5</v>
      </c>
    </row>
    <row r="21" spans="7:9" x14ac:dyDescent="0.25">
      <c r="G21" s="6">
        <v>6</v>
      </c>
      <c r="H21" s="6">
        <f t="shared" si="3"/>
        <v>0.5</v>
      </c>
      <c r="I21" s="2">
        <f t="shared" si="4"/>
        <v>0.5</v>
      </c>
    </row>
    <row r="22" spans="7:9" x14ac:dyDescent="0.25">
      <c r="G22" s="6">
        <v>8</v>
      </c>
      <c r="H22" s="6">
        <f t="shared" si="3"/>
        <v>0.5</v>
      </c>
      <c r="I22" s="2">
        <f t="shared" si="4"/>
        <v>0.5</v>
      </c>
    </row>
    <row r="23" spans="7:9" x14ac:dyDescent="0.25">
      <c r="G23" s="6">
        <v>100</v>
      </c>
      <c r="H23" s="6">
        <f t="shared" si="3"/>
        <v>0.5</v>
      </c>
      <c r="I23" s="2">
        <f t="shared" si="4"/>
        <v>0.5</v>
      </c>
    </row>
  </sheetData>
  <mergeCells count="1">
    <mergeCell ref="A8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Backprop</vt:lpstr>
      <vt:lpstr>Sem_Aleat</vt:lpstr>
      <vt:lpstr>GRG NonLinear</vt:lpstr>
      <vt:lpstr>templado_sim</vt:lpstr>
      <vt:lpstr>GRG NonLinear (2)</vt:lpstr>
      <vt:lpstr>GRG NonLinear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Luis Enrique Rojas Alvarado</cp:lastModifiedBy>
  <dcterms:created xsi:type="dcterms:W3CDTF">2019-09-18T22:36:38Z</dcterms:created>
  <dcterms:modified xsi:type="dcterms:W3CDTF">2021-04-29T18:30:15Z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f3ccc8ee-cc23-42d7-b346-637b2d8aaf5c</vt:lpwstr>
  </property>
</Properties>
</file>