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2.Sensibilidad\"/>
    </mc:Choice>
  </mc:AlternateContent>
  <xr:revisionPtr revIDLastSave="0" documentId="8_{1F0765CD-CACD-419B-BC77-7CFC8CF8EAE7}" xr6:coauthVersionLast="46" xr6:coauthVersionMax="46" xr10:uidLastSave="{00000000-0000-0000-0000-000000000000}"/>
  <bookViews>
    <workbookView xWindow="-120" yWindow="-120" windowWidth="29040" windowHeight="16440" xr2:uid="{83D4E29D-EEB0-4B58-81CF-1C15D4C48462}"/>
  </bookViews>
  <sheets>
    <sheet name="b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5" i="1"/>
  <c r="D51" i="1"/>
  <c r="D52" i="1"/>
  <c r="D50" i="1"/>
  <c r="D46" i="1"/>
  <c r="D47" i="1"/>
  <c r="D45" i="1"/>
  <c r="C37" i="1"/>
  <c r="D37" i="1"/>
  <c r="E37" i="1"/>
  <c r="F37" i="1"/>
  <c r="B37" i="1"/>
  <c r="F29" i="1"/>
  <c r="O28" i="1"/>
  <c r="O29" i="1" s="1"/>
  <c r="P28" i="1"/>
  <c r="P29" i="1" s="1"/>
  <c r="Q28" i="1"/>
  <c r="Q29" i="1" s="1"/>
  <c r="R28" i="1"/>
  <c r="R29" i="1" s="1"/>
  <c r="S28" i="1"/>
  <c r="S29" i="1" s="1"/>
  <c r="T28" i="1"/>
  <c r="T29" i="1" s="1"/>
  <c r="U28" i="1"/>
  <c r="U29" i="1" s="1"/>
  <c r="N28" i="1"/>
  <c r="N27" i="1" s="1"/>
  <c r="N33" i="1" s="1"/>
  <c r="V22" i="1"/>
  <c r="V23" i="1"/>
  <c r="V21" i="1"/>
  <c r="V29" i="1" l="1"/>
  <c r="O27" i="1"/>
  <c r="O33" i="1" s="1"/>
  <c r="O35" i="1" s="1"/>
  <c r="O41" i="1" s="1"/>
  <c r="N34" i="1"/>
  <c r="O34" i="1"/>
  <c r="N29" i="1"/>
  <c r="N35" i="1" s="1"/>
  <c r="N41" i="1" s="1"/>
  <c r="T27" i="1"/>
  <c r="T33" i="1" s="1"/>
  <c r="V28" i="1"/>
  <c r="S27" i="1"/>
  <c r="S33" i="1" s="1"/>
  <c r="R27" i="1"/>
  <c r="R33" i="1" s="1"/>
  <c r="Q27" i="1"/>
  <c r="Q33" i="1" s="1"/>
  <c r="P27" i="1"/>
  <c r="P33" i="1" s="1"/>
  <c r="U27" i="1"/>
  <c r="N39" i="1" l="1"/>
  <c r="N40" i="1"/>
  <c r="U33" i="1"/>
  <c r="V27" i="1"/>
  <c r="S35" i="1"/>
  <c r="S41" i="1" s="1"/>
  <c r="S34" i="1"/>
  <c r="O39" i="1"/>
  <c r="O40" i="1"/>
  <c r="T35" i="1"/>
  <c r="T41" i="1" s="1"/>
  <c r="T34" i="1"/>
  <c r="P35" i="1"/>
  <c r="P41" i="1" s="1"/>
  <c r="P34" i="1"/>
  <c r="Q34" i="1"/>
  <c r="Q35" i="1"/>
  <c r="Q41" i="1" s="1"/>
  <c r="R34" i="1"/>
  <c r="R35" i="1"/>
  <c r="R41" i="1" s="1"/>
  <c r="O42" i="1" l="1"/>
  <c r="O43" i="1" s="1"/>
  <c r="C29" i="1" s="1"/>
  <c r="R40" i="1"/>
  <c r="R39" i="1"/>
  <c r="Q39" i="1"/>
  <c r="Q40" i="1"/>
  <c r="S39" i="1"/>
  <c r="S40" i="1"/>
  <c r="P39" i="1"/>
  <c r="P40" i="1"/>
  <c r="U35" i="1"/>
  <c r="U34" i="1"/>
  <c r="V34" i="1" s="1"/>
  <c r="V33" i="1"/>
  <c r="T39" i="1"/>
  <c r="T40" i="1"/>
  <c r="N42" i="1"/>
  <c r="N43" i="1" s="1"/>
  <c r="B29" i="1" s="1"/>
  <c r="R42" i="1" l="1"/>
  <c r="R43" i="1" s="1"/>
  <c r="P42" i="1"/>
  <c r="P43" i="1" s="1"/>
  <c r="D29" i="1" s="1"/>
  <c r="V35" i="1"/>
  <c r="U41" i="1"/>
  <c r="S42" i="1"/>
  <c r="T42" i="1"/>
  <c r="Q42" i="1"/>
  <c r="Q43" i="1" s="1"/>
  <c r="E29" i="1" s="1"/>
  <c r="U39" i="1" l="1"/>
  <c r="U40" i="1"/>
  <c r="O46" i="1" s="1"/>
  <c r="O49" i="1"/>
  <c r="O47" i="1" l="1"/>
  <c r="S49" i="1" s="1"/>
  <c r="U42" i="1"/>
  <c r="O53" i="1" s="1"/>
  <c r="S47" i="1" l="1"/>
  <c r="S48" i="1"/>
</calcChain>
</file>

<file path=xl/sharedStrings.xml><?xml version="1.0" encoding="utf-8"?>
<sst xmlns="http://schemas.openxmlformats.org/spreadsheetml/2006/main" count="127" uniqueCount="78">
  <si>
    <t>Min Z=3m+n</t>
  </si>
  <si>
    <t>s.a</t>
  </si>
  <si>
    <t>m+2n&lt;=20</t>
  </si>
  <si>
    <t>2m+n&gt;=15</t>
  </si>
  <si>
    <t>2m+2n&gt;=35</t>
  </si>
  <si>
    <t>m,n&gt;=0</t>
  </si>
  <si>
    <t>m+2n+h1=20</t>
  </si>
  <si>
    <t>2m+n-h2+A2=15</t>
  </si>
  <si>
    <t>2m+2n-h3+A3=35</t>
  </si>
  <si>
    <t>Cj</t>
  </si>
  <si>
    <t>Z=3m+n+0h1+0h2+0h3+MA2+MA3</t>
  </si>
  <si>
    <t>+M</t>
  </si>
  <si>
    <t>m</t>
  </si>
  <si>
    <t>n</t>
  </si>
  <si>
    <t>h1</t>
  </si>
  <si>
    <t>h2</t>
  </si>
  <si>
    <t>h3</t>
  </si>
  <si>
    <t>A2</t>
  </si>
  <si>
    <t>A3</t>
  </si>
  <si>
    <t>Zj</t>
  </si>
  <si>
    <t>Cj-Zj</t>
  </si>
  <si>
    <t>4M</t>
  </si>
  <si>
    <t>3M</t>
  </si>
  <si>
    <t>-M</t>
  </si>
  <si>
    <t>3-4M</t>
  </si>
  <si>
    <t>1-3M</t>
  </si>
  <si>
    <t>50M</t>
  </si>
  <si>
    <t>1/2*A2</t>
  </si>
  <si>
    <t>-1*m+h1</t>
  </si>
  <si>
    <t>-2*m+A3</t>
  </si>
  <si>
    <t>3/2+M</t>
  </si>
  <si>
    <t>-3/2+M</t>
  </si>
  <si>
    <t>3/2-M</t>
  </si>
  <si>
    <t>15/2+20M</t>
  </si>
  <si>
    <t>-1/2-M</t>
  </si>
  <si>
    <t>-3/2+2M</t>
  </si>
  <si>
    <t>2/3*h1</t>
  </si>
  <si>
    <t>-1/2*n+m</t>
  </si>
  <si>
    <t>-1*n+A3</t>
  </si>
  <si>
    <t>-1/3-2/3M</t>
  </si>
  <si>
    <t>5/3-2/3M</t>
  </si>
  <si>
    <t>55/3+35/3M</t>
  </si>
  <si>
    <t>1/3+2/3M</t>
  </si>
  <si>
    <t>-5/3+2/3M</t>
  </si>
  <si>
    <t>-5/3+5/3M</t>
  </si>
  <si>
    <t>3/2*A3</t>
  </si>
  <si>
    <t>-1/3*h2+n</t>
  </si>
  <si>
    <t>2/3*h2+m</t>
  </si>
  <si>
    <t>M-5/2</t>
  </si>
  <si>
    <t>COMPROBACI[ON</t>
  </si>
  <si>
    <t>Límite de los coeficientes de la F.O</t>
  </si>
  <si>
    <t>Para m:</t>
  </si>
  <si>
    <t>Cj-Zj/m</t>
  </si>
  <si>
    <t>+Infinito</t>
  </si>
  <si>
    <t>Coeficiente de m en la F.O = 3</t>
  </si>
  <si>
    <t>3-2&lt;=m&lt;=3+0</t>
  </si>
  <si>
    <t>1&lt;=m&lt;=3</t>
  </si>
  <si>
    <t>Cj-Zj/n</t>
  </si>
  <si>
    <t>Para = n:</t>
  </si>
  <si>
    <t>M-5/2 (un número positivo muy grande)</t>
  </si>
  <si>
    <t>-(4M-10)/2 (numero negativo muy grande)</t>
  </si>
  <si>
    <t>Coeficiente de n en la F.O = 1</t>
  </si>
  <si>
    <t>1-0&lt;=n&lt;=1+2</t>
  </si>
  <si>
    <t>Se eligen los valores más próximos a cero (+ y -), que no sea cero ni infinito</t>
  </si>
  <si>
    <t>1&lt;=n&lt;=3</t>
  </si>
  <si>
    <t>Límite de los coeficientes del vector solución</t>
  </si>
  <si>
    <t>Para r1:</t>
  </si>
  <si>
    <t>Vector solucion/h1</t>
  </si>
  <si>
    <t>20-5/2&lt;=r1&lt;=10+0</t>
  </si>
  <si>
    <t>35/2&lt;=r1&lt;=20</t>
  </si>
  <si>
    <t>Para r2:</t>
  </si>
  <si>
    <t>Vector solucion/h2</t>
  </si>
  <si>
    <t>15-17.5&lt;=r2&lt;=15+0</t>
  </si>
  <si>
    <t>-5/2&lt;=r2&lt;=15</t>
  </si>
  <si>
    <t>Para r3:</t>
  </si>
  <si>
    <t>Vector solucion/h3</t>
  </si>
  <si>
    <t>35-5&lt;=r3&lt;=35+0</t>
  </si>
  <si>
    <t>30&lt;=r3&lt;=35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</si>
</sst>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0" xfId="0" quotePrefix="1" applyNumberFormat="1" applyFont="1" applyBorder="1" applyAlignment="1">
      <alignment horizontal="center" vertical="center"/>
    </xf>
    <xf numFmtId="164" fontId="1" fillId="0" borderId="5" xfId="0" quotePrefix="1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quotePrefix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quotePrefix="1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3" borderId="0" xfId="0" quotePrefix="1" applyNumberFormat="1" applyFont="1" applyFill="1" applyBorder="1" applyAlignment="1">
      <alignment horizontal="center" vertical="center"/>
    </xf>
    <xf numFmtId="164" fontId="1" fillId="3" borderId="7" xfId="0" quotePrefix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3" borderId="0" xfId="0" quotePrefix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quotePrefix="1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211043</xdr:colOff>
      <xdr:row>16</xdr:row>
      <xdr:rowOff>105215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7CBB2D-3B6A-4D6A-9567-2DAB6911E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8068" cy="315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2AE4-7C30-4454-9830-51C6029E48E9}">
  <dimension ref="A19:V57"/>
  <sheetViews>
    <sheetView tabSelected="1" topLeftCell="A27" workbookViewId="0">
      <selection activeCell="F59" sqref="F59"/>
    </sheetView>
  </sheetViews>
  <sheetFormatPr baseColWidth="10" defaultRowHeight="15" x14ac:dyDescent="0.25"/>
  <cols>
    <col min="1" max="1" width="11.42578125" style="1"/>
    <col min="2" max="2" width="15.42578125" style="1" bestFit="1" customWidth="1"/>
    <col min="3" max="3" width="13.28515625" style="1" bestFit="1" customWidth="1"/>
    <col min="4" max="4" width="13.42578125" style="1" bestFit="1" customWidth="1"/>
    <col min="5" max="5" width="11.42578125" style="1" customWidth="1"/>
    <col min="6" max="6" width="21.5703125" style="1" bestFit="1" customWidth="1"/>
    <col min="7" max="9" width="12.140625" style="1" customWidth="1"/>
    <col min="10" max="11" width="11.42578125" style="1"/>
    <col min="12" max="12" width="11.42578125" style="5"/>
    <col min="13" max="13" width="11.42578125" style="1"/>
    <col min="14" max="14" width="11.5703125" style="1" bestFit="1" customWidth="1"/>
    <col min="15" max="15" width="12.7109375" style="1" bestFit="1" customWidth="1"/>
    <col min="16" max="16" width="12.140625" style="1" bestFit="1" customWidth="1"/>
    <col min="17" max="17" width="11.5703125" style="1" bestFit="1" customWidth="1"/>
    <col min="18" max="18" width="12.140625" style="1" bestFit="1" customWidth="1"/>
    <col min="19" max="19" width="12.7109375" style="1" bestFit="1" customWidth="1"/>
    <col min="20" max="20" width="11.5703125" style="1" bestFit="1" customWidth="1"/>
    <col min="21" max="21" width="12.7109375" style="1" bestFit="1" customWidth="1"/>
    <col min="22" max="22" width="12.7109375" style="5" bestFit="1" customWidth="1"/>
    <col min="23" max="16384" width="11.42578125" style="1"/>
  </cols>
  <sheetData>
    <row r="19" spans="1:22" ht="15.75" x14ac:dyDescent="0.25">
      <c r="B19" s="1" t="s">
        <v>0</v>
      </c>
      <c r="E19" s="1" t="s">
        <v>10</v>
      </c>
      <c r="M19" s="3" t="s">
        <v>9</v>
      </c>
      <c r="N19" s="3">
        <v>3</v>
      </c>
      <c r="O19" s="3">
        <v>1</v>
      </c>
      <c r="P19" s="3">
        <v>0</v>
      </c>
      <c r="Q19" s="3">
        <v>0</v>
      </c>
      <c r="R19" s="3">
        <v>0</v>
      </c>
      <c r="S19" s="4" t="s">
        <v>11</v>
      </c>
      <c r="T19" s="4" t="s">
        <v>11</v>
      </c>
    </row>
    <row r="20" spans="1:22" ht="15.75" x14ac:dyDescent="0.25">
      <c r="B20" s="1" t="s">
        <v>1</v>
      </c>
      <c r="M20" s="3"/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16</v>
      </c>
      <c r="S20" s="3" t="s">
        <v>17</v>
      </c>
      <c r="T20" s="3" t="s">
        <v>18</v>
      </c>
    </row>
    <row r="21" spans="1:22" ht="15.75" x14ac:dyDescent="0.25">
      <c r="C21" s="1" t="s">
        <v>2</v>
      </c>
      <c r="E21" s="60" t="s">
        <v>6</v>
      </c>
      <c r="F21" s="60"/>
      <c r="L21" s="5">
        <v>0</v>
      </c>
      <c r="M21" s="3" t="s">
        <v>14</v>
      </c>
      <c r="N21" s="21">
        <v>1</v>
      </c>
      <c r="O21" s="7">
        <v>2</v>
      </c>
      <c r="P21" s="7">
        <v>1</v>
      </c>
      <c r="Q21" s="7">
        <v>0</v>
      </c>
      <c r="R21" s="7">
        <v>0</v>
      </c>
      <c r="S21" s="7">
        <v>0</v>
      </c>
      <c r="T21" s="8">
        <v>0</v>
      </c>
      <c r="U21" s="18">
        <v>20</v>
      </c>
      <c r="V21" s="5">
        <f>U21/N21</f>
        <v>20</v>
      </c>
    </row>
    <row r="22" spans="1:22" ht="15.75" x14ac:dyDescent="0.25">
      <c r="C22" s="1" t="s">
        <v>3</v>
      </c>
      <c r="E22" s="60" t="s">
        <v>7</v>
      </c>
      <c r="F22" s="60"/>
      <c r="L22" s="6" t="s">
        <v>11</v>
      </c>
      <c r="M22" s="3" t="s">
        <v>17</v>
      </c>
      <c r="N22" s="22">
        <v>2</v>
      </c>
      <c r="O22" s="24">
        <v>1</v>
      </c>
      <c r="P22" s="24">
        <v>0</v>
      </c>
      <c r="Q22" s="24">
        <v>-1</v>
      </c>
      <c r="R22" s="24">
        <v>0</v>
      </c>
      <c r="S22" s="24">
        <v>1</v>
      </c>
      <c r="T22" s="25">
        <v>0</v>
      </c>
      <c r="U22" s="26">
        <v>15</v>
      </c>
      <c r="V22" s="5">
        <f t="shared" ref="V22:V23" si="0">U22/N22</f>
        <v>7.5</v>
      </c>
    </row>
    <row r="23" spans="1:22" ht="15.75" x14ac:dyDescent="0.25">
      <c r="C23" s="1" t="s">
        <v>4</v>
      </c>
      <c r="E23" s="60" t="s">
        <v>8</v>
      </c>
      <c r="F23" s="60"/>
      <c r="L23" s="6" t="s">
        <v>11</v>
      </c>
      <c r="M23" s="3" t="s">
        <v>18</v>
      </c>
      <c r="N23" s="22">
        <v>2</v>
      </c>
      <c r="O23" s="10">
        <v>2</v>
      </c>
      <c r="P23" s="10">
        <v>0</v>
      </c>
      <c r="Q23" s="10">
        <v>0</v>
      </c>
      <c r="R23" s="10">
        <v>-1</v>
      </c>
      <c r="S23" s="10">
        <v>0</v>
      </c>
      <c r="T23" s="11">
        <v>1</v>
      </c>
      <c r="U23" s="19">
        <v>35</v>
      </c>
      <c r="V23" s="5">
        <f t="shared" si="0"/>
        <v>17.5</v>
      </c>
    </row>
    <row r="24" spans="1:22" ht="15.75" x14ac:dyDescent="0.25">
      <c r="C24" s="1" t="s">
        <v>5</v>
      </c>
      <c r="M24" s="3" t="s">
        <v>19</v>
      </c>
      <c r="N24" s="22" t="s">
        <v>21</v>
      </c>
      <c r="O24" s="10" t="s">
        <v>22</v>
      </c>
      <c r="P24" s="10">
        <v>0</v>
      </c>
      <c r="Q24" s="12" t="s">
        <v>23</v>
      </c>
      <c r="R24" s="12" t="s">
        <v>23</v>
      </c>
      <c r="S24" s="12" t="s">
        <v>11</v>
      </c>
      <c r="T24" s="13" t="s">
        <v>11</v>
      </c>
      <c r="U24" s="20" t="s">
        <v>26</v>
      </c>
    </row>
    <row r="25" spans="1:22" ht="15.75" x14ac:dyDescent="0.25">
      <c r="M25" s="3" t="s">
        <v>20</v>
      </c>
      <c r="N25" s="23" t="s">
        <v>24</v>
      </c>
      <c r="O25" s="15" t="s">
        <v>25</v>
      </c>
      <c r="P25" s="15">
        <v>0</v>
      </c>
      <c r="Q25" s="16" t="s">
        <v>11</v>
      </c>
      <c r="R25" s="16" t="s">
        <v>11</v>
      </c>
      <c r="S25" s="15">
        <v>0</v>
      </c>
      <c r="T25" s="17">
        <v>0</v>
      </c>
    </row>
    <row r="26" spans="1:22" ht="15.75" x14ac:dyDescent="0.25">
      <c r="A26" s="62" t="s">
        <v>50</v>
      </c>
      <c r="B26" s="62"/>
      <c r="C26" s="62"/>
      <c r="D26" s="62"/>
    </row>
    <row r="27" spans="1:22" ht="15.75" x14ac:dyDescent="0.25">
      <c r="A27" s="67" t="s">
        <v>63</v>
      </c>
      <c r="B27" s="67"/>
      <c r="C27" s="67"/>
      <c r="D27" s="67"/>
      <c r="E27" s="67"/>
      <c r="F27" s="67"/>
      <c r="K27" s="2" t="s">
        <v>28</v>
      </c>
      <c r="L27" s="5">
        <v>0</v>
      </c>
      <c r="M27" s="3" t="s">
        <v>14</v>
      </c>
      <c r="N27" s="49">
        <f>-1*N28+N21</f>
        <v>0</v>
      </c>
      <c r="O27" s="44">
        <f t="shared" ref="O27:U27" si="1">-1*O28+O21</f>
        <v>1.5</v>
      </c>
      <c r="P27" s="44">
        <f t="shared" si="1"/>
        <v>1</v>
      </c>
      <c r="Q27" s="44">
        <f t="shared" si="1"/>
        <v>0.5</v>
      </c>
      <c r="R27" s="44">
        <f t="shared" si="1"/>
        <v>0</v>
      </c>
      <c r="S27" s="44">
        <f t="shared" si="1"/>
        <v>-0.5</v>
      </c>
      <c r="T27" s="50">
        <f t="shared" si="1"/>
        <v>0</v>
      </c>
      <c r="U27" s="51">
        <f t="shared" si="1"/>
        <v>12.5</v>
      </c>
      <c r="V27" s="48">
        <f>U27/O27</f>
        <v>8.3333333333333339</v>
      </c>
    </row>
    <row r="28" spans="1:22" ht="15.75" x14ac:dyDescent="0.25">
      <c r="A28" s="1" t="s">
        <v>51</v>
      </c>
      <c r="K28" s="2" t="s">
        <v>27</v>
      </c>
      <c r="L28" s="5">
        <v>3</v>
      </c>
      <c r="M28" s="3" t="s">
        <v>12</v>
      </c>
      <c r="N28" s="32">
        <f>1/2*N22</f>
        <v>1</v>
      </c>
      <c r="O28" s="45">
        <f t="shared" ref="O28:U28" si="2">1/2*O22</f>
        <v>0.5</v>
      </c>
      <c r="P28" s="33">
        <f t="shared" si="2"/>
        <v>0</v>
      </c>
      <c r="Q28" s="33">
        <f t="shared" si="2"/>
        <v>-0.5</v>
      </c>
      <c r="R28" s="33">
        <f t="shared" si="2"/>
        <v>0</v>
      </c>
      <c r="S28" s="33">
        <f t="shared" si="2"/>
        <v>0.5</v>
      </c>
      <c r="T28" s="34">
        <f t="shared" si="2"/>
        <v>0</v>
      </c>
      <c r="U28" s="42">
        <f t="shared" si="2"/>
        <v>7.5</v>
      </c>
      <c r="V28" s="48">
        <f t="shared" ref="V28:V29" si="3">U28/O28</f>
        <v>15</v>
      </c>
    </row>
    <row r="29" spans="1:22" ht="15.75" x14ac:dyDescent="0.25">
      <c r="A29" s="1" t="s">
        <v>52</v>
      </c>
      <c r="B29" s="27">
        <f>N43/N40</f>
        <v>0</v>
      </c>
      <c r="C29" s="52" t="e">
        <f>O43/O40</f>
        <v>#DIV/0!</v>
      </c>
      <c r="D29" s="27">
        <f>P43/P40</f>
        <v>-2</v>
      </c>
      <c r="E29" s="52" t="e">
        <f>Q43/Q40</f>
        <v>#DIV/0!</v>
      </c>
      <c r="F29" s="27">
        <f>R43/R40</f>
        <v>-2.5</v>
      </c>
      <c r="G29" s="28" t="s">
        <v>53</v>
      </c>
      <c r="H29" s="64" t="s">
        <v>59</v>
      </c>
      <c r="I29" s="64"/>
      <c r="K29" s="2" t="s">
        <v>29</v>
      </c>
      <c r="L29" s="6" t="s">
        <v>11</v>
      </c>
      <c r="M29" s="3" t="s">
        <v>18</v>
      </c>
      <c r="N29" s="32">
        <f>-2*N28+N23</f>
        <v>0</v>
      </c>
      <c r="O29" s="45">
        <f t="shared" ref="O29:U29" si="4">-2*O28+O23</f>
        <v>1</v>
      </c>
      <c r="P29" s="33">
        <f t="shared" si="4"/>
        <v>0</v>
      </c>
      <c r="Q29" s="33">
        <f t="shared" si="4"/>
        <v>1</v>
      </c>
      <c r="R29" s="33">
        <f t="shared" si="4"/>
        <v>-1</v>
      </c>
      <c r="S29" s="33">
        <f t="shared" si="4"/>
        <v>-1</v>
      </c>
      <c r="T29" s="34">
        <f t="shared" si="4"/>
        <v>1</v>
      </c>
      <c r="U29" s="42">
        <f t="shared" si="4"/>
        <v>20</v>
      </c>
      <c r="V29" s="48">
        <f t="shared" si="3"/>
        <v>20</v>
      </c>
    </row>
    <row r="30" spans="1:22" ht="15.75" x14ac:dyDescent="0.25">
      <c r="H30" s="64"/>
      <c r="I30" s="64"/>
      <c r="M30" s="3" t="s">
        <v>19</v>
      </c>
      <c r="N30" s="32">
        <v>3</v>
      </c>
      <c r="O30" s="46" t="s">
        <v>30</v>
      </c>
      <c r="P30" s="33">
        <v>0</v>
      </c>
      <c r="Q30" s="35" t="s">
        <v>31</v>
      </c>
      <c r="R30" s="35" t="s">
        <v>23</v>
      </c>
      <c r="S30" s="35" t="s">
        <v>32</v>
      </c>
      <c r="T30" s="36" t="s">
        <v>11</v>
      </c>
      <c r="U30" s="43" t="s">
        <v>33</v>
      </c>
    </row>
    <row r="31" spans="1:22" ht="15.75" x14ac:dyDescent="0.25">
      <c r="B31" s="60" t="s">
        <v>54</v>
      </c>
      <c r="C31" s="60"/>
      <c r="D31" s="60"/>
      <c r="M31" s="3" t="s">
        <v>20</v>
      </c>
      <c r="N31" s="37">
        <v>0</v>
      </c>
      <c r="O31" s="47" t="s">
        <v>34</v>
      </c>
      <c r="P31" s="39">
        <v>0</v>
      </c>
      <c r="Q31" s="39" t="s">
        <v>32</v>
      </c>
      <c r="R31" s="38" t="s">
        <v>11</v>
      </c>
      <c r="S31" s="38" t="s">
        <v>35</v>
      </c>
      <c r="T31" s="40">
        <v>0</v>
      </c>
      <c r="U31" s="27"/>
    </row>
    <row r="33" spans="1:22" ht="15.75" x14ac:dyDescent="0.25">
      <c r="B33" s="2" t="s">
        <v>55</v>
      </c>
      <c r="K33" s="2" t="s">
        <v>36</v>
      </c>
      <c r="L33" s="5">
        <v>1</v>
      </c>
      <c r="M33" s="3" t="s">
        <v>13</v>
      </c>
      <c r="N33" s="29">
        <f>2/3*N27</f>
        <v>0</v>
      </c>
      <c r="O33" s="30">
        <f t="shared" ref="O33:U33" si="5">2/3*O27</f>
        <v>1</v>
      </c>
      <c r="P33" s="30">
        <f t="shared" si="5"/>
        <v>0.66666666666666663</v>
      </c>
      <c r="Q33" s="44">
        <f t="shared" si="5"/>
        <v>0.33333333333333331</v>
      </c>
      <c r="R33" s="30">
        <f t="shared" si="5"/>
        <v>0</v>
      </c>
      <c r="S33" s="30">
        <f t="shared" si="5"/>
        <v>-0.33333333333333331</v>
      </c>
      <c r="T33" s="31">
        <f t="shared" si="5"/>
        <v>0</v>
      </c>
      <c r="U33" s="41">
        <f t="shared" si="5"/>
        <v>8.3333333333333321</v>
      </c>
      <c r="V33" s="48">
        <f>U33/Q33</f>
        <v>24.999999999999996</v>
      </c>
    </row>
    <row r="34" spans="1:22" ht="15.75" x14ac:dyDescent="0.25">
      <c r="B34" s="65" t="s">
        <v>56</v>
      </c>
      <c r="K34" s="2" t="s">
        <v>37</v>
      </c>
      <c r="L34" s="5">
        <v>3</v>
      </c>
      <c r="M34" s="3" t="s">
        <v>12</v>
      </c>
      <c r="N34" s="32">
        <f>-1/2*N33+N28</f>
        <v>1</v>
      </c>
      <c r="O34" s="33">
        <f t="shared" ref="O34:U34" si="6">-1/2*O33+O28</f>
        <v>0</v>
      </c>
      <c r="P34" s="33">
        <f t="shared" si="6"/>
        <v>-0.33333333333333331</v>
      </c>
      <c r="Q34" s="45">
        <f t="shared" si="6"/>
        <v>-0.66666666666666663</v>
      </c>
      <c r="R34" s="33">
        <f t="shared" si="6"/>
        <v>0</v>
      </c>
      <c r="S34" s="33">
        <f t="shared" si="6"/>
        <v>0.66666666666666663</v>
      </c>
      <c r="T34" s="34">
        <f t="shared" si="6"/>
        <v>0</v>
      </c>
      <c r="U34" s="42">
        <f t="shared" si="6"/>
        <v>3.3333333333333339</v>
      </c>
      <c r="V34" s="48">
        <f t="shared" ref="V34:V35" si="7">U34/Q34</f>
        <v>-5.0000000000000009</v>
      </c>
    </row>
    <row r="35" spans="1:22" ht="15.75" x14ac:dyDescent="0.25">
      <c r="K35" s="2" t="s">
        <v>38</v>
      </c>
      <c r="L35" s="6" t="s">
        <v>11</v>
      </c>
      <c r="M35" s="3" t="s">
        <v>18</v>
      </c>
      <c r="N35" s="56">
        <f>-1*N33+N29</f>
        <v>0</v>
      </c>
      <c r="O35" s="45">
        <f t="shared" ref="O35:U35" si="8">-1*O33+O29</f>
        <v>0</v>
      </c>
      <c r="P35" s="45">
        <f t="shared" si="8"/>
        <v>-0.66666666666666663</v>
      </c>
      <c r="Q35" s="45">
        <f t="shared" si="8"/>
        <v>0.66666666666666674</v>
      </c>
      <c r="R35" s="45">
        <f t="shared" si="8"/>
        <v>-1</v>
      </c>
      <c r="S35" s="45">
        <f t="shared" si="8"/>
        <v>-0.66666666666666674</v>
      </c>
      <c r="T35" s="57">
        <f t="shared" si="8"/>
        <v>1</v>
      </c>
      <c r="U35" s="58">
        <f t="shared" si="8"/>
        <v>11.666666666666668</v>
      </c>
      <c r="V35" s="48">
        <f t="shared" si="7"/>
        <v>17.5</v>
      </c>
    </row>
    <row r="36" spans="1:22" ht="15.75" x14ac:dyDescent="0.25">
      <c r="A36" s="1" t="s">
        <v>58</v>
      </c>
      <c r="M36" s="3" t="s">
        <v>19</v>
      </c>
      <c r="N36" s="9">
        <v>3</v>
      </c>
      <c r="O36" s="10">
        <v>1</v>
      </c>
      <c r="P36" s="12" t="s">
        <v>39</v>
      </c>
      <c r="Q36" s="54" t="s">
        <v>43</v>
      </c>
      <c r="R36" s="12" t="s">
        <v>23</v>
      </c>
      <c r="S36" s="12" t="s">
        <v>40</v>
      </c>
      <c r="T36" s="13" t="s">
        <v>23</v>
      </c>
      <c r="U36" s="53" t="s">
        <v>41</v>
      </c>
    </row>
    <row r="37" spans="1:22" ht="15.75" x14ac:dyDescent="0.25">
      <c r="A37" s="1" t="s">
        <v>57</v>
      </c>
      <c r="B37" s="52" t="e">
        <f>N43/N39</f>
        <v>#DIV/0!</v>
      </c>
      <c r="C37" s="52">
        <f t="shared" ref="C37:F37" si="9">O43/O39</f>
        <v>0</v>
      </c>
      <c r="D37" s="52">
        <f t="shared" si="9"/>
        <v>2</v>
      </c>
      <c r="E37" s="52" t="e">
        <f t="shared" si="9"/>
        <v>#DIV/0!</v>
      </c>
      <c r="F37" s="52">
        <f t="shared" si="9"/>
        <v>5</v>
      </c>
      <c r="G37" s="2" t="s">
        <v>53</v>
      </c>
      <c r="H37" s="66" t="s">
        <v>60</v>
      </c>
      <c r="I37" s="61"/>
      <c r="M37" s="3" t="s">
        <v>20</v>
      </c>
      <c r="N37" s="14">
        <v>0</v>
      </c>
      <c r="O37" s="15">
        <v>0</v>
      </c>
      <c r="P37" s="16" t="s">
        <v>42</v>
      </c>
      <c r="Q37" s="55" t="s">
        <v>40</v>
      </c>
      <c r="R37" s="16" t="s">
        <v>11</v>
      </c>
      <c r="S37" s="16" t="s">
        <v>44</v>
      </c>
      <c r="T37" s="17">
        <v>0</v>
      </c>
    </row>
    <row r="38" spans="1:22" x14ac:dyDescent="0.25">
      <c r="H38" s="61"/>
      <c r="I38" s="61"/>
      <c r="U38" s="27"/>
    </row>
    <row r="39" spans="1:22" ht="15.75" x14ac:dyDescent="0.25">
      <c r="B39" s="60" t="s">
        <v>61</v>
      </c>
      <c r="C39" s="60"/>
      <c r="D39" s="60"/>
      <c r="K39" s="2" t="s">
        <v>46</v>
      </c>
      <c r="L39" s="5">
        <v>1</v>
      </c>
      <c r="M39" s="3" t="s">
        <v>13</v>
      </c>
      <c r="N39" s="29">
        <f>-1/3*N41+N33</f>
        <v>0</v>
      </c>
      <c r="O39" s="30">
        <f t="shared" ref="O39:U39" si="10">-1/3*O41+O33</f>
        <v>1</v>
      </c>
      <c r="P39" s="30">
        <f t="shared" si="10"/>
        <v>1</v>
      </c>
      <c r="Q39" s="30">
        <f t="shared" si="10"/>
        <v>0</v>
      </c>
      <c r="R39" s="30">
        <f t="shared" si="10"/>
        <v>0.5</v>
      </c>
      <c r="S39" s="30">
        <f t="shared" si="10"/>
        <v>0</v>
      </c>
      <c r="T39" s="31">
        <f t="shared" si="10"/>
        <v>-0.5</v>
      </c>
      <c r="U39" s="41">
        <f t="shared" si="10"/>
        <v>2.4999999999999991</v>
      </c>
    </row>
    <row r="40" spans="1:22" ht="15.75" x14ac:dyDescent="0.25">
      <c r="B40" s="1" t="s">
        <v>62</v>
      </c>
      <c r="K40" s="2" t="s">
        <v>47</v>
      </c>
      <c r="L40" s="5">
        <v>3</v>
      </c>
      <c r="M40" s="3" t="s">
        <v>12</v>
      </c>
      <c r="N40" s="32">
        <f>2/3*N41+N34</f>
        <v>1</v>
      </c>
      <c r="O40" s="33">
        <f t="shared" ref="O40:U40" si="11">2/3*O41+O34</f>
        <v>0</v>
      </c>
      <c r="P40" s="33">
        <f t="shared" si="11"/>
        <v>-1</v>
      </c>
      <c r="Q40" s="33">
        <f t="shared" si="11"/>
        <v>0</v>
      </c>
      <c r="R40" s="33">
        <f t="shared" si="11"/>
        <v>-1</v>
      </c>
      <c r="S40" s="33">
        <f t="shared" si="11"/>
        <v>0</v>
      </c>
      <c r="T40" s="34">
        <f t="shared" si="11"/>
        <v>1</v>
      </c>
      <c r="U40" s="42">
        <f t="shared" si="11"/>
        <v>15</v>
      </c>
    </row>
    <row r="41" spans="1:22" ht="15.75" x14ac:dyDescent="0.25">
      <c r="B41" s="65" t="s">
        <v>64</v>
      </c>
      <c r="K41" s="1" t="s">
        <v>45</v>
      </c>
      <c r="L41" s="5">
        <v>0</v>
      </c>
      <c r="M41" s="3" t="s">
        <v>15</v>
      </c>
      <c r="N41" s="32">
        <f>3/2*N35</f>
        <v>0</v>
      </c>
      <c r="O41" s="33">
        <f t="shared" ref="O41:U41" si="12">3/2*O35</f>
        <v>0</v>
      </c>
      <c r="P41" s="33">
        <f t="shared" si="12"/>
        <v>-1</v>
      </c>
      <c r="Q41" s="33">
        <f t="shared" si="12"/>
        <v>1</v>
      </c>
      <c r="R41" s="33">
        <f t="shared" si="12"/>
        <v>-1.5</v>
      </c>
      <c r="S41" s="33">
        <f t="shared" si="12"/>
        <v>-1</v>
      </c>
      <c r="T41" s="34">
        <f t="shared" si="12"/>
        <v>1.5</v>
      </c>
      <c r="U41" s="42">
        <f t="shared" si="12"/>
        <v>17.5</v>
      </c>
    </row>
    <row r="42" spans="1:22" ht="15.75" x14ac:dyDescent="0.25">
      <c r="M42" s="3" t="s">
        <v>19</v>
      </c>
      <c r="N42" s="32">
        <f>1*N39+3*N40+0*N41</f>
        <v>3</v>
      </c>
      <c r="O42" s="33">
        <f t="shared" ref="O42:U42" si="13">1*O39+3*O40+0*O41</f>
        <v>1</v>
      </c>
      <c r="P42" s="33">
        <f t="shared" si="13"/>
        <v>-2</v>
      </c>
      <c r="Q42" s="33">
        <f t="shared" si="13"/>
        <v>0</v>
      </c>
      <c r="R42" s="33">
        <f t="shared" si="13"/>
        <v>-2.5</v>
      </c>
      <c r="S42" s="33">
        <f t="shared" si="13"/>
        <v>0</v>
      </c>
      <c r="T42" s="34">
        <f t="shared" si="13"/>
        <v>2.5</v>
      </c>
      <c r="U42" s="59">
        <f t="shared" si="13"/>
        <v>47.5</v>
      </c>
    </row>
    <row r="43" spans="1:22" ht="15.75" x14ac:dyDescent="0.25">
      <c r="A43" s="62" t="s">
        <v>65</v>
      </c>
      <c r="B43" s="62"/>
      <c r="C43" s="62"/>
      <c r="D43" s="62"/>
      <c r="E43" s="63"/>
      <c r="M43" s="3" t="s">
        <v>20</v>
      </c>
      <c r="N43" s="37">
        <f>N19-N42</f>
        <v>0</v>
      </c>
      <c r="O43" s="39">
        <f t="shared" ref="O43:R43" si="14">O19-O42</f>
        <v>0</v>
      </c>
      <c r="P43" s="39">
        <f t="shared" si="14"/>
        <v>2</v>
      </c>
      <c r="Q43" s="39">
        <f t="shared" si="14"/>
        <v>0</v>
      </c>
      <c r="R43" s="39">
        <f t="shared" si="14"/>
        <v>2.5</v>
      </c>
      <c r="S43" s="38" t="s">
        <v>11</v>
      </c>
      <c r="T43" s="40" t="s">
        <v>48</v>
      </c>
      <c r="U43" s="27"/>
    </row>
    <row r="44" spans="1:22" x14ac:dyDescent="0.25">
      <c r="A44" s="1" t="s">
        <v>66</v>
      </c>
    </row>
    <row r="45" spans="1:22" x14ac:dyDescent="0.25">
      <c r="A45" s="60" t="s">
        <v>67</v>
      </c>
      <c r="B45" s="60"/>
      <c r="D45" s="27">
        <f>U39/P39</f>
        <v>2.4999999999999991</v>
      </c>
      <c r="E45" s="27"/>
      <c r="F45" s="1" t="s">
        <v>68</v>
      </c>
      <c r="P45" s="61" t="s">
        <v>49</v>
      </c>
      <c r="Q45" s="61"/>
      <c r="R45" s="61"/>
    </row>
    <row r="46" spans="1:22" ht="15.75" x14ac:dyDescent="0.25">
      <c r="D46" s="27">
        <f>U40/P40</f>
        <v>-15</v>
      </c>
      <c r="F46" s="65" t="s">
        <v>69</v>
      </c>
      <c r="N46" s="1" t="s">
        <v>12</v>
      </c>
      <c r="O46" s="27">
        <f>U40</f>
        <v>15</v>
      </c>
    </row>
    <row r="47" spans="1:22" x14ac:dyDescent="0.25">
      <c r="D47" s="27">
        <f>U41/P41</f>
        <v>-17.5</v>
      </c>
      <c r="N47" s="1" t="s">
        <v>13</v>
      </c>
      <c r="O47" s="27">
        <f>U39</f>
        <v>2.4999999999999991</v>
      </c>
      <c r="Q47" s="1" t="s">
        <v>6</v>
      </c>
      <c r="S47" s="27">
        <f>O46+2*O47+O48</f>
        <v>20</v>
      </c>
    </row>
    <row r="48" spans="1:22" x14ac:dyDescent="0.25">
      <c r="N48" s="1" t="s">
        <v>14</v>
      </c>
      <c r="O48" s="1">
        <v>0</v>
      </c>
      <c r="Q48" s="1" t="s">
        <v>7</v>
      </c>
      <c r="S48" s="27">
        <f>2*O46+O47-O49+O51</f>
        <v>15</v>
      </c>
    </row>
    <row r="49" spans="1:19" x14ac:dyDescent="0.25">
      <c r="A49" s="1" t="s">
        <v>70</v>
      </c>
      <c r="N49" s="1" t="s">
        <v>15</v>
      </c>
      <c r="O49" s="27">
        <f>U41</f>
        <v>17.5</v>
      </c>
      <c r="Q49" s="1" t="s">
        <v>8</v>
      </c>
      <c r="S49" s="27">
        <f>2*O46+2*O47-O50+O52</f>
        <v>35</v>
      </c>
    </row>
    <row r="50" spans="1:19" x14ac:dyDescent="0.25">
      <c r="A50" s="60" t="s">
        <v>71</v>
      </c>
      <c r="B50" s="60"/>
      <c r="D50" s="52" t="e">
        <f>U39/Q39</f>
        <v>#DIV/0!</v>
      </c>
      <c r="F50" s="1" t="s">
        <v>72</v>
      </c>
      <c r="N50" s="1" t="s">
        <v>16</v>
      </c>
      <c r="O50" s="1">
        <v>0</v>
      </c>
    </row>
    <row r="51" spans="1:19" ht="15.75" x14ac:dyDescent="0.25">
      <c r="D51" s="52" t="e">
        <f t="shared" ref="D51:D52" si="15">U40/Q40</f>
        <v>#DIV/0!</v>
      </c>
      <c r="F51" s="68" t="s">
        <v>73</v>
      </c>
      <c r="N51" s="1" t="s">
        <v>17</v>
      </c>
      <c r="O51" s="1">
        <v>0</v>
      </c>
    </row>
    <row r="52" spans="1:19" x14ac:dyDescent="0.25">
      <c r="D52" s="52">
        <f t="shared" si="15"/>
        <v>17.5</v>
      </c>
      <c r="N52" s="1" t="s">
        <v>18</v>
      </c>
      <c r="O52" s="1">
        <v>0</v>
      </c>
    </row>
    <row r="53" spans="1:19" x14ac:dyDescent="0.25">
      <c r="N53" s="1" t="s">
        <v>19</v>
      </c>
      <c r="O53" s="27">
        <f>U42</f>
        <v>47.5</v>
      </c>
    </row>
    <row r="54" spans="1:19" x14ac:dyDescent="0.25">
      <c r="A54" s="1" t="s">
        <v>74</v>
      </c>
    </row>
    <row r="55" spans="1:19" x14ac:dyDescent="0.25">
      <c r="A55" s="60" t="s">
        <v>75</v>
      </c>
      <c r="B55" s="60"/>
      <c r="D55" s="27">
        <f>U39/R39</f>
        <v>4.9999999999999982</v>
      </c>
      <c r="F55" s="1" t="s">
        <v>76</v>
      </c>
    </row>
    <row r="56" spans="1:19" ht="15.75" x14ac:dyDescent="0.25">
      <c r="D56" s="27">
        <f t="shared" ref="D56:D57" si="16">U40/R40</f>
        <v>-15</v>
      </c>
      <c r="F56" s="65" t="s">
        <v>77</v>
      </c>
    </row>
    <row r="57" spans="1:19" x14ac:dyDescent="0.25">
      <c r="D57" s="27">
        <f t="shared" si="16"/>
        <v>-11.666666666666666</v>
      </c>
    </row>
  </sheetData>
  <mergeCells count="14">
    <mergeCell ref="A55:B55"/>
    <mergeCell ref="B39:D39"/>
    <mergeCell ref="A27:F27"/>
    <mergeCell ref="A43:D43"/>
    <mergeCell ref="A45:B45"/>
    <mergeCell ref="A50:B50"/>
    <mergeCell ref="P45:R45"/>
    <mergeCell ref="A26:D26"/>
    <mergeCell ref="E21:F21"/>
    <mergeCell ref="E22:F22"/>
    <mergeCell ref="E23:F23"/>
    <mergeCell ref="H29:I30"/>
    <mergeCell ref="B31:D31"/>
    <mergeCell ref="H37:I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2021-03-30T17:56:26Z</dcterms:created>
  <dcterms:modified xsi:type="dcterms:W3CDTF">2021-03-30T19:11:24Z</dcterms:modified>
</cp:coreProperties>
</file>