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Velez\Downloads\"/>
    </mc:Choice>
  </mc:AlternateContent>
  <xr:revisionPtr revIDLastSave="0" documentId="13_ncr:1_{198C75C5-7B03-4059-9C09-C3181CF216D6}" xr6:coauthVersionLast="46" xr6:coauthVersionMax="46" xr10:uidLastSave="{00000000-0000-0000-0000-000000000000}"/>
  <bookViews>
    <workbookView xWindow="-110" yWindow="-110" windowWidth="19420" windowHeight="10420" xr2:uid="{F3EC32A4-E37C-4AF0-B24B-FF9A9D9F5178}"/>
  </bookViews>
  <sheets>
    <sheet name="Planteamiento" sheetId="1" r:id="rId1"/>
    <sheet name="A" sheetId="2" r:id="rId2"/>
    <sheet name="B" sheetId="3" r:id="rId3"/>
    <sheet name="C" sheetId="9" r:id="rId4"/>
    <sheet name="D" sheetId="10" r:id="rId5"/>
    <sheet name="E" sheetId="11" r:id="rId6"/>
    <sheet name="F" sheetId="12" r:id="rId7"/>
    <sheet name="Informe de respuestas 1" sheetId="6" r:id="rId8"/>
    <sheet name="Informe de sensibilidad 2" sheetId="7" r:id="rId9"/>
    <sheet name="Informe de límites 2" sheetId="8" r:id="rId10"/>
  </sheets>
  <definedNames>
    <definedName name="solver_adj" localSheetId="1" hidden="1">A!$G$5,A!$H$5,A!$I$5</definedName>
    <definedName name="solver_adj" localSheetId="3" hidden="1">'C'!$D$6:$F$6</definedName>
    <definedName name="solver_adj" localSheetId="4" hidden="1">D!$D$7:$F$7</definedName>
    <definedName name="solver_adj" localSheetId="5" hidden="1">E!$E$5:$G$5</definedName>
    <definedName name="solver_adj" localSheetId="6" hidden="1">F!$I$4:$O$4</definedName>
    <definedName name="solver_cvg" localSheetId="1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drv" localSheetId="1" hidden="1">1</definedName>
    <definedName name="solver_drv" localSheetId="3" hidden="1">1</definedName>
    <definedName name="solver_drv" localSheetId="4" hidden="1">2</definedName>
    <definedName name="solver_drv" localSheetId="5" hidden="1">1</definedName>
    <definedName name="solver_drv" localSheetId="6" hidden="1">1</definedName>
    <definedName name="solver_eng" localSheetId="1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st" localSheetId="1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itr" localSheetId="1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lhs1" localSheetId="1" hidden="1">A!$H$10</definedName>
    <definedName name="solver_lhs1" localSheetId="3" hidden="1">'C'!$E$10</definedName>
    <definedName name="solver_lhs1" localSheetId="4" hidden="1">D!$E$10</definedName>
    <definedName name="solver_lhs1" localSheetId="5" hidden="1">E!$F$10</definedName>
    <definedName name="solver_lhs1" localSheetId="6" hidden="1">F!$J$7</definedName>
    <definedName name="solver_lhs2" localSheetId="1" hidden="1">A!$H$11</definedName>
    <definedName name="solver_lhs2" localSheetId="3" hidden="1">'C'!$E$11</definedName>
    <definedName name="solver_lhs2" localSheetId="4" hidden="1">D!$E$11</definedName>
    <definedName name="solver_lhs2" localSheetId="5" hidden="1">E!$F$11</definedName>
    <definedName name="solver_lhs2" localSheetId="6" hidden="1">F!$J$8</definedName>
    <definedName name="solver_lhs3" localSheetId="1" hidden="1">A!$H$12</definedName>
    <definedName name="solver_lhs3" localSheetId="3" hidden="1">'C'!$E$12</definedName>
    <definedName name="solver_lhs3" localSheetId="4" hidden="1">D!$E$12</definedName>
    <definedName name="solver_lhs3" localSheetId="5" hidden="1">E!$F$12</definedName>
    <definedName name="solver_lhs3" localSheetId="6" hidden="1">F!$J$9</definedName>
    <definedName name="solver_lhs4" localSheetId="1" hidden="1">A!$H$13</definedName>
    <definedName name="solver_lhs4" localSheetId="3" hidden="1">'C'!$E$13</definedName>
    <definedName name="solver_lhs4" localSheetId="4" hidden="1">D!$E$13</definedName>
    <definedName name="solver_lhs4" localSheetId="5" hidden="1">E!$F$13</definedName>
    <definedName name="solver_lhs5" localSheetId="1" hidden="1">A!$H$7</definedName>
    <definedName name="solver_lhs5" localSheetId="3" hidden="1">'C'!$E$14</definedName>
    <definedName name="solver_lhs5" localSheetId="4" hidden="1">D!$E$14</definedName>
    <definedName name="solver_lhs5" localSheetId="5" hidden="1">E!$F$7</definedName>
    <definedName name="solver_lhs6" localSheetId="1" hidden="1">A!$H$8</definedName>
    <definedName name="solver_lhs6" localSheetId="3" hidden="1">'C'!$E$15</definedName>
    <definedName name="solver_lhs6" localSheetId="4" hidden="1">D!$E$15</definedName>
    <definedName name="solver_lhs6" localSheetId="5" hidden="1">E!$F$8</definedName>
    <definedName name="solver_lhs7" localSheetId="1" hidden="1">A!$H$9</definedName>
    <definedName name="solver_lhs7" localSheetId="3" hidden="1">'C'!$E$8</definedName>
    <definedName name="solver_lhs7" localSheetId="4" hidden="1">D!$E$9</definedName>
    <definedName name="solver_lhs7" localSheetId="5" hidden="1">E!$F$9</definedName>
    <definedName name="solver_lhs8" localSheetId="3" hidden="1">'C'!$E$9</definedName>
    <definedName name="solver_mip" localSheetId="1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ni" localSheetId="1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rt" localSheetId="1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sl" localSheetId="1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neg" localSheetId="1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od" localSheetId="1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um" localSheetId="1" hidden="1">7</definedName>
    <definedName name="solver_num" localSheetId="3" hidden="1">8</definedName>
    <definedName name="solver_num" localSheetId="4" hidden="1">7</definedName>
    <definedName name="solver_num" localSheetId="5" hidden="1">7</definedName>
    <definedName name="solver_num" localSheetId="6" hidden="1">3</definedName>
    <definedName name="solver_nwt" localSheetId="1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opt" localSheetId="1" hidden="1">A!$J$5</definedName>
    <definedName name="solver_opt" localSheetId="3" hidden="1">'C'!$G$6</definedName>
    <definedName name="solver_opt" localSheetId="4" hidden="1">D!$G$7</definedName>
    <definedName name="solver_opt" localSheetId="5" hidden="1">E!$H$5</definedName>
    <definedName name="solver_opt" localSheetId="6" hidden="1">F!$P$4</definedName>
    <definedName name="solver_pre" localSheetId="1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rbv" localSheetId="1" hidden="1">1</definedName>
    <definedName name="solver_rbv" localSheetId="3" hidden="1">1</definedName>
    <definedName name="solver_rbv" localSheetId="4" hidden="1">2</definedName>
    <definedName name="solver_rbv" localSheetId="5" hidden="1">1</definedName>
    <definedName name="solver_rbv" localSheetId="6" hidden="1">1</definedName>
    <definedName name="solver_rel1" localSheetId="1" hidden="1">3</definedName>
    <definedName name="solver_rel1" localSheetId="3" hidden="1">1</definedName>
    <definedName name="solver_rel1" localSheetId="4" hidden="1">1</definedName>
    <definedName name="solver_rel1" localSheetId="5" hidden="1">3</definedName>
    <definedName name="solver_rel1" localSheetId="6" hidden="1">1</definedName>
    <definedName name="solver_rel2" localSheetId="1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1</definedName>
    <definedName name="solver_rel3" localSheetId="1" hidden="1">3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1</definedName>
    <definedName name="solver_rel4" localSheetId="1" hidden="1">3</definedName>
    <definedName name="solver_rel4" localSheetId="3" hidden="1">3</definedName>
    <definedName name="solver_rel4" localSheetId="4" hidden="1">3</definedName>
    <definedName name="solver_rel4" localSheetId="5" hidden="1">3</definedName>
    <definedName name="solver_rel5" localSheetId="1" hidden="1">1</definedName>
    <definedName name="solver_rel5" localSheetId="3" hidden="1">3</definedName>
    <definedName name="solver_rel5" localSheetId="4" hidden="1">3</definedName>
    <definedName name="solver_rel5" localSheetId="5" hidden="1">1</definedName>
    <definedName name="solver_rel6" localSheetId="1" hidden="1">1</definedName>
    <definedName name="solver_rel6" localSheetId="3" hidden="1">3</definedName>
    <definedName name="solver_rel6" localSheetId="4" hidden="1">3</definedName>
    <definedName name="solver_rel6" localSheetId="5" hidden="1">1</definedName>
    <definedName name="solver_rel7" localSheetId="1" hidden="1">3</definedName>
    <definedName name="solver_rel7" localSheetId="3" hidden="1">1</definedName>
    <definedName name="solver_rel7" localSheetId="4" hidden="1">1</definedName>
    <definedName name="solver_rel7" localSheetId="5" hidden="1">3</definedName>
    <definedName name="solver_rel8" localSheetId="3" hidden="1">1</definedName>
    <definedName name="solver_rhs1" localSheetId="1" hidden="1">A!$I$10</definedName>
    <definedName name="solver_rhs1" localSheetId="3" hidden="1">'C'!$F$10</definedName>
    <definedName name="solver_rhs1" localSheetId="4" hidden="1">D!$F$10</definedName>
    <definedName name="solver_rhs1" localSheetId="5" hidden="1">E!$G$10</definedName>
    <definedName name="solver_rhs1" localSheetId="6" hidden="1">F!$K$7</definedName>
    <definedName name="solver_rhs2" localSheetId="1" hidden="1">A!$I$11</definedName>
    <definedName name="solver_rhs2" localSheetId="3" hidden="1">'C'!$F$11</definedName>
    <definedName name="solver_rhs2" localSheetId="4" hidden="1">D!$F$11</definedName>
    <definedName name="solver_rhs2" localSheetId="5" hidden="1">E!$G$11</definedName>
    <definedName name="solver_rhs2" localSheetId="6" hidden="1">F!$K$8</definedName>
    <definedName name="solver_rhs3" localSheetId="1" hidden="1">A!$I$12</definedName>
    <definedName name="solver_rhs3" localSheetId="3" hidden="1">'C'!$F$12</definedName>
    <definedName name="solver_rhs3" localSheetId="4" hidden="1">D!$F$12</definedName>
    <definedName name="solver_rhs3" localSheetId="5" hidden="1">E!$G$12</definedName>
    <definedName name="solver_rhs3" localSheetId="6" hidden="1">F!$K$9</definedName>
    <definedName name="solver_rhs4" localSheetId="1" hidden="1">A!$I$13</definedName>
    <definedName name="solver_rhs4" localSheetId="3" hidden="1">'C'!$F$13</definedName>
    <definedName name="solver_rhs4" localSheetId="4" hidden="1">D!$F$13</definedName>
    <definedName name="solver_rhs4" localSheetId="5" hidden="1">E!$G$13</definedName>
    <definedName name="solver_rhs5" localSheetId="1" hidden="1">A!$I$7</definedName>
    <definedName name="solver_rhs5" localSheetId="3" hidden="1">'C'!$F$14</definedName>
    <definedName name="solver_rhs5" localSheetId="4" hidden="1">D!$F$14</definedName>
    <definedName name="solver_rhs5" localSheetId="5" hidden="1">E!$G$7</definedName>
    <definedName name="solver_rhs6" localSheetId="1" hidden="1">A!$I$8</definedName>
    <definedName name="solver_rhs6" localSheetId="3" hidden="1">'C'!$F$15</definedName>
    <definedName name="solver_rhs6" localSheetId="4" hidden="1">D!$F$15</definedName>
    <definedName name="solver_rhs6" localSheetId="5" hidden="1">E!$G$8</definedName>
    <definedName name="solver_rhs7" localSheetId="1" hidden="1">A!$I$9</definedName>
    <definedName name="solver_rhs7" localSheetId="3" hidden="1">'C'!$F$8</definedName>
    <definedName name="solver_rhs7" localSheetId="4" hidden="1">D!$F$9</definedName>
    <definedName name="solver_rhs7" localSheetId="5" hidden="1">E!$G$9</definedName>
    <definedName name="solver_rhs8" localSheetId="3" hidden="1">'C'!$F$9</definedName>
    <definedName name="solver_rlx" localSheetId="1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sd" localSheetId="1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scl" localSheetId="1" hidden="1">1</definedName>
    <definedName name="solver_scl" localSheetId="3" hidden="1">1</definedName>
    <definedName name="solver_scl" localSheetId="4" hidden="1">2</definedName>
    <definedName name="solver_scl" localSheetId="5" hidden="1">1</definedName>
    <definedName name="solver_scl" localSheetId="6" hidden="1">1</definedName>
    <definedName name="solver_sho" localSheetId="1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9" hidden="1">2</definedName>
    <definedName name="solver_ssz" localSheetId="1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tim" localSheetId="1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ol" localSheetId="1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yp" localSheetId="1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1</definedName>
    <definedName name="solver_val" localSheetId="1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er" localSheetId="1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2" l="1"/>
  <c r="J8" i="12"/>
  <c r="J7" i="12"/>
  <c r="J9" i="12" l="1"/>
  <c r="F18" i="12" a="1"/>
  <c r="F18" i="12" s="1"/>
  <c r="F13" i="11"/>
  <c r="F12" i="11"/>
  <c r="F11" i="11"/>
  <c r="F10" i="11"/>
  <c r="F9" i="11"/>
  <c r="F8" i="11"/>
  <c r="F7" i="11"/>
  <c r="H5" i="11"/>
  <c r="E15" i="10"/>
  <c r="E14" i="10"/>
  <c r="E13" i="10"/>
  <c r="E12" i="10"/>
  <c r="E11" i="10"/>
  <c r="E10" i="10"/>
  <c r="E9" i="10"/>
  <c r="G7" i="10"/>
  <c r="E15" i="9"/>
  <c r="E14" i="9"/>
  <c r="E13" i="9"/>
  <c r="E12" i="9"/>
  <c r="E11" i="9"/>
  <c r="E10" i="9"/>
  <c r="E9" i="9"/>
  <c r="E8" i="9"/>
  <c r="G6" i="9"/>
  <c r="H13" i="2" l="1"/>
  <c r="H12" i="2"/>
  <c r="H11" i="2"/>
  <c r="H10" i="2"/>
  <c r="H9" i="2"/>
  <c r="H8" i="2"/>
  <c r="H7" i="2"/>
  <c r="J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<sst xmlns="http://schemas.openxmlformats.org/spreadsheetml/2006/main" count="330" uniqueCount="127">
  <si>
    <t xml:space="preserve">Nutmeg Corporation elabora cinco productos diferentes a base de nueces simples y mezcladas: el paquete de almendras, el paquete de nueces, el paquete gourmet, el paquete fantasía y el paquete económico. Cada producto (individual o en mezcla) se vende en latas de una libra. La empresa compra almendras a razón de $0.85 por libra, nueces a $0.65 por libra y cacahuates a $0.35 por libra. Los cacahuates se emplean para completar todas las mezclas y la compañía tiene una provisión ilimitada de ellos. El suministro de almendras y nueces es limitado. La compañía puede comprar hasta 3,000 libras de almendras y 2,000 libras de nueces. A continuación se presentan los requisitos de recursos y los pronósticos de demanda de los productos. Utilice una hoja de cálculo para resolver este problema. </t>
  </si>
  <si>
    <t>a: Libras de Almendras</t>
  </si>
  <si>
    <t>n: Libras de Nueces</t>
  </si>
  <si>
    <t>c: Libras de Cacahuates</t>
  </si>
  <si>
    <t>Min Z = 0.85a + 0.65n + 0.35c</t>
  </si>
  <si>
    <t>s.a.</t>
  </si>
  <si>
    <t>a &lt;= 3000</t>
  </si>
  <si>
    <t>n &lt;= 2000</t>
  </si>
  <si>
    <t>a &gt;= 1250</t>
  </si>
  <si>
    <t>n &gt;= 750</t>
  </si>
  <si>
    <t>0.45a + 0.45n + 0.1c &gt;= 1000</t>
  </si>
  <si>
    <t>0.3a + 0.3n + 0.4c &gt;= 500</t>
  </si>
  <si>
    <t>a, n, c &gt;= 0</t>
  </si>
  <si>
    <t>a</t>
  </si>
  <si>
    <t>n</t>
  </si>
  <si>
    <t>c</t>
  </si>
  <si>
    <t>z</t>
  </si>
  <si>
    <t>r1</t>
  </si>
  <si>
    <t>r2</t>
  </si>
  <si>
    <t>r3</t>
  </si>
  <si>
    <t>r4</t>
  </si>
  <si>
    <t>r5</t>
  </si>
  <si>
    <t>r6</t>
  </si>
  <si>
    <t>r7</t>
  </si>
  <si>
    <t>0.2a + 0.2n + 0.6c &gt;= 1500</t>
  </si>
  <si>
    <t>A.- ¿Con qué mezcla se minimiza el costo que implica satisfacer la demanda de los cinco productos? Plantee el primal y anote la solución.</t>
  </si>
  <si>
    <t>Celdas de variables</t>
  </si>
  <si>
    <t>Celda</t>
  </si>
  <si>
    <t>Nombre</t>
  </si>
  <si>
    <t>Final</t>
  </si>
  <si>
    <t>Valor</t>
  </si>
  <si>
    <t>Reducido</t>
  </si>
  <si>
    <t>Restricciones</t>
  </si>
  <si>
    <t>$G$5</t>
  </si>
  <si>
    <t>n: Libras de Nueces a</t>
  </si>
  <si>
    <t>$H$5</t>
  </si>
  <si>
    <t>n: Libras de Nueces n</t>
  </si>
  <si>
    <t>$I$5</t>
  </si>
  <si>
    <t>n: Libras de Nueces c</t>
  </si>
  <si>
    <t>$H$10</t>
  </si>
  <si>
    <t>r4 n</t>
  </si>
  <si>
    <t>$H$11</t>
  </si>
  <si>
    <t>r5 n</t>
  </si>
  <si>
    <t>$H$12</t>
  </si>
  <si>
    <t>r6 n</t>
  </si>
  <si>
    <t>$H$13</t>
  </si>
  <si>
    <t>r7 n</t>
  </si>
  <si>
    <t>$H$7</t>
  </si>
  <si>
    <t>r1 n</t>
  </si>
  <si>
    <t>$H$8</t>
  </si>
  <si>
    <t>r2 n</t>
  </si>
  <si>
    <t>$H$9</t>
  </si>
  <si>
    <t>r3 n</t>
  </si>
  <si>
    <t>Objetivo</t>
  </si>
  <si>
    <t>Variable</t>
  </si>
  <si>
    <t>Inferior</t>
  </si>
  <si>
    <t>Límite</t>
  </si>
  <si>
    <t>Resultado</t>
  </si>
  <si>
    <t>Superior</t>
  </si>
  <si>
    <t>$J$5</t>
  </si>
  <si>
    <t>n: Libras de Nueces z</t>
  </si>
  <si>
    <t>#N/D</t>
  </si>
  <si>
    <t>Resultado: Solver encontró una solución. Se cumplen todas las restricciones y condiciones óptimas.</t>
  </si>
  <si>
    <t>Motor de Solver</t>
  </si>
  <si>
    <t>Motor: Simplex LP</t>
  </si>
  <si>
    <t>Tiempo de la solución: 0.063 segundos.</t>
  </si>
  <si>
    <t>Iteraciones: 9 Subproblemas: 0</t>
  </si>
  <si>
    <t>Opciones de Solver</t>
  </si>
  <si>
    <t>Tiempo máximo Ilimitado,  Iteraciones Ilimitado, Precision 0.000001, Usar escala automática</t>
  </si>
  <si>
    <t>Máximo de subproblemas Ilimitado, Máximo de soluciones de enteros Ilimitado, Tolerancia de enteros 1%, Asumir no negativo</t>
  </si>
  <si>
    <t>Celda objetivo (Mín)</t>
  </si>
  <si>
    <t>Valor original</t>
  </si>
  <si>
    <t>Valor final</t>
  </si>
  <si>
    <t>Entero</t>
  </si>
  <si>
    <t>Valor de la celda</t>
  </si>
  <si>
    <t>Fórmula</t>
  </si>
  <si>
    <t>Estado</t>
  </si>
  <si>
    <t>Demora</t>
  </si>
  <si>
    <t>Continuar</t>
  </si>
  <si>
    <t>$H$10&gt;=$I$10</t>
  </si>
  <si>
    <t>Vinculante</t>
  </si>
  <si>
    <t>$H$11&gt;=$I$11</t>
  </si>
  <si>
    <t>No vinculante</t>
  </si>
  <si>
    <t>$H$12&gt;=$I$12</t>
  </si>
  <si>
    <t>$H$13&gt;=$I$13</t>
  </si>
  <si>
    <t>$H$7&lt;=$I$7</t>
  </si>
  <si>
    <t>$H$8&lt;=$I$8</t>
  </si>
  <si>
    <t>$H$9&gt;=$I$9</t>
  </si>
  <si>
    <t>Coste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</si>
  <si>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</si>
  <si>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</si>
  <si>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</si>
  <si>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</si>
  <si>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</si>
  <si>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</si>
  <si>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</si>
  <si>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</si>
  <si>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B.- Calcule los límites de restricciones y variables.</t>
  </si>
  <si>
    <t>Gracias al informe de sensibilidad podemos observar que:</t>
  </si>
  <si>
    <t>Sol.</t>
  </si>
  <si>
    <t>La mezcla que minimiza el costo que implica satisfacer la demanda de los 5 productos es:</t>
  </si>
  <si>
    <t>1250 libras de almendras</t>
  </si>
  <si>
    <t>750 libras de nuez</t>
  </si>
  <si>
    <t>1833.33 libras de cacahuate</t>
  </si>
  <si>
    <t>Lim Sup</t>
  </si>
  <si>
    <t>Lim Inf</t>
  </si>
  <si>
    <t>c &lt;=2000</t>
  </si>
  <si>
    <t>Z</t>
  </si>
  <si>
    <t>r8</t>
  </si>
  <si>
    <t>0.5a + 0.5n  &gt;= 1000</t>
  </si>
  <si>
    <t>PRIMAL</t>
  </si>
  <si>
    <t>La mezcla no se ve afectada, sigue quedando igual que en el inciso 'a'</t>
  </si>
  <si>
    <t>0.3a + 0.3n + 0.4c &gt;= 1000</t>
  </si>
  <si>
    <t>DUAL</t>
  </si>
  <si>
    <t>MATRIZ</t>
  </si>
  <si>
    <t>b</t>
  </si>
  <si>
    <t>TRANSPUESTA</t>
  </si>
  <si>
    <t>d</t>
  </si>
  <si>
    <t>z'</t>
  </si>
  <si>
    <t>e</t>
  </si>
  <si>
    <t>f</t>
  </si>
  <si>
    <t>g</t>
  </si>
  <si>
    <t>a,b,c,d,e,f,g &gt;= 0</t>
  </si>
  <si>
    <t>-a+c+0.45e+0.3f+0.2g &lt;= 0.85</t>
  </si>
  <si>
    <t>-b+d+0.45e+0.3f+0.2g &lt;= 0.65</t>
  </si>
  <si>
    <t>0.1e+0.4f+0.6g &lt;= 0.35</t>
  </si>
  <si>
    <t>Máx Z=-3000a-2000b+1250c+750d+1000e+500f+1500g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</si>
</sst>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4" xfId="0" applyNumberFormat="1" applyFill="1" applyBorder="1" applyAlignment="1"/>
    <xf numFmtId="0" fontId="0" fillId="0" borderId="3" xfId="0" applyNumberFormat="1" applyFill="1" applyBorder="1" applyAlignment="1"/>
    <xf numFmtId="0" fontId="3" fillId="0" borderId="5" xfId="0" applyFont="1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4" xfId="0" applyFont="1" applyFill="1" applyBorder="1" applyAlignment="1"/>
    <xf numFmtId="0" fontId="0" fillId="0" borderId="4" xfId="0" applyNumberFormat="1" applyFont="1" applyFill="1" applyBorder="1" applyAlignment="1"/>
    <xf numFmtId="0" fontId="0" fillId="0" borderId="3" xfId="0" applyFont="1" applyFill="1" applyBorder="1" applyAlignment="1"/>
    <xf numFmtId="0" fontId="0" fillId="0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238125</xdr:colOff>
      <xdr:row>1</xdr:row>
      <xdr:rowOff>128103</xdr:rowOff>
    </xdr:from>
    <xdr:to>
      <xdr:col>13</xdr:col>
      <xdr:colOff>599359</xdr:colOff>
      <xdr:row>12</xdr:row>
      <xdr:rowOff>142512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10129C7-3E2F-43EE-9617-2E2E2C1C5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34125" y="318603"/>
          <a:ext cx="4171234" cy="21099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434858</xdr:colOff>
      <xdr:row>1</xdr:row>
      <xdr:rowOff>129567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A08035-B03D-4ABD-A1FA-176346436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982218" cy="31244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518686</xdr:colOff>
      <xdr:row>3</xdr:row>
      <xdr:rowOff>22910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981C48F-2461-4561-84FF-6F0F18EA8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66046" cy="571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457720</xdr:colOff>
      <xdr:row>1</xdr:row>
      <xdr:rowOff>152400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28E43C4-D476-4AE7-AA8F-190655C7F83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39731"/>
        <a:stretch/>
      </xdr:blipFill>
      <xdr:spPr>
        <a:xfrm>
          <a:off x="0" y="0"/>
          <a:ext cx="6005080" cy="3352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457720</xdr:colOff>
      <xdr:row>1</xdr:row>
      <xdr:rowOff>30528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CF053A6-FA67-4A4A-986C-BF2000A5ED3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1639"/>
        <a:stretch/>
      </xdr:blipFill>
      <xdr:spPr>
        <a:xfrm>
          <a:off x="0" y="0"/>
          <a:ext cx="6005080" cy="213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49-BBFA-487F-97E1-EBAC91E4D518}">
  <dimension ref="B3:H28"/>
  <sheetViews>
    <sheetView tabSelected="1" topLeftCell="A2" workbookViewId="0">
      <selection activeCell="B19" sqref="B19:C28"/>
    </sheetView>
  </sheetViews>
  <sheetFormatPr baseColWidth="10" defaultRowHeight="14.5" x14ac:dyDescent="0.35"/>
  <sheetData>
    <row r="3" spans="2:8" ht="15" customHeight="1" x14ac:dyDescent="0.35">
      <c r="B3" s="13" t="s">
        <v>0</v>
      </c>
      <c r="C3" s="13"/>
      <c r="D3" s="13"/>
      <c r="E3" s="13"/>
      <c r="F3" s="13"/>
      <c r="G3" s="13"/>
      <c r="H3" s="13"/>
    </row>
    <row r="4" spans="2:8" x14ac:dyDescent="0.35">
      <c r="B4" s="13"/>
      <c r="C4" s="13"/>
      <c r="D4" s="13"/>
      <c r="E4" s="13"/>
      <c r="F4" s="13"/>
      <c r="G4" s="13"/>
      <c r="H4" s="13"/>
    </row>
    <row r="5" spans="2:8" x14ac:dyDescent="0.35">
      <c r="B5" s="13"/>
      <c r="C5" s="13"/>
      <c r="D5" s="13"/>
      <c r="E5" s="13"/>
      <c r="F5" s="13"/>
      <c r="G5" s="13"/>
      <c r="H5" s="13"/>
    </row>
    <row r="6" spans="2:8" x14ac:dyDescent="0.35">
      <c r="B6" s="13"/>
      <c r="C6" s="13"/>
      <c r="D6" s="13"/>
      <c r="E6" s="13"/>
      <c r="F6" s="13"/>
      <c r="G6" s="13"/>
      <c r="H6" s="13"/>
    </row>
    <row r="7" spans="2:8" x14ac:dyDescent="0.35">
      <c r="B7" s="13"/>
      <c r="C7" s="13"/>
      <c r="D7" s="13"/>
      <c r="E7" s="13"/>
      <c r="F7" s="13"/>
      <c r="G7" s="13"/>
      <c r="H7" s="13"/>
    </row>
    <row r="8" spans="2:8" x14ac:dyDescent="0.35">
      <c r="B8" s="13"/>
      <c r="C8" s="13"/>
      <c r="D8" s="13"/>
      <c r="E8" s="13"/>
      <c r="F8" s="13"/>
      <c r="G8" s="13"/>
      <c r="H8" s="13"/>
    </row>
    <row r="9" spans="2:8" x14ac:dyDescent="0.35">
      <c r="B9" s="13"/>
      <c r="C9" s="13"/>
      <c r="D9" s="13"/>
      <c r="E9" s="13"/>
      <c r="F9" s="13"/>
      <c r="G9" s="13"/>
      <c r="H9" s="13"/>
    </row>
    <row r="10" spans="2:8" x14ac:dyDescent="0.35">
      <c r="B10" s="13"/>
      <c r="C10" s="13"/>
      <c r="D10" s="13"/>
      <c r="E10" s="13"/>
      <c r="F10" s="13"/>
      <c r="G10" s="13"/>
      <c r="H10" s="13"/>
    </row>
    <row r="11" spans="2:8" x14ac:dyDescent="0.35">
      <c r="B11" s="13"/>
      <c r="C11" s="13"/>
      <c r="D11" s="13"/>
      <c r="E11" s="13"/>
      <c r="F11" s="13"/>
      <c r="G11" s="13"/>
      <c r="H11" s="13"/>
    </row>
    <row r="12" spans="2:8" x14ac:dyDescent="0.35">
      <c r="B12" s="13"/>
      <c r="C12" s="13"/>
      <c r="D12" s="13"/>
      <c r="E12" s="13"/>
      <c r="F12" s="13"/>
      <c r="G12" s="13"/>
      <c r="H12" s="13"/>
    </row>
    <row r="15" spans="2:8" x14ac:dyDescent="0.35">
      <c r="B15" t="s">
        <v>1</v>
      </c>
    </row>
    <row r="16" spans="2:8" x14ac:dyDescent="0.35">
      <c r="B16" t="s">
        <v>2</v>
      </c>
    </row>
    <row r="17" spans="2:2" x14ac:dyDescent="0.35">
      <c r="B17" t="s">
        <v>3</v>
      </c>
    </row>
    <row r="19" spans="2:2" x14ac:dyDescent="0.35">
      <c r="B19" t="s">
        <v>4</v>
      </c>
    </row>
    <row r="20" spans="2:2" x14ac:dyDescent="0.35">
      <c r="B20" t="s">
        <v>5</v>
      </c>
    </row>
    <row r="21" spans="2:2" x14ac:dyDescent="0.35">
      <c r="B21" t="s">
        <v>6</v>
      </c>
    </row>
    <row r="22" spans="2:2" x14ac:dyDescent="0.35">
      <c r="B22" t="s">
        <v>7</v>
      </c>
    </row>
    <row r="23" spans="2:2" x14ac:dyDescent="0.35">
      <c r="B23" t="s">
        <v>8</v>
      </c>
    </row>
    <row r="24" spans="2:2" x14ac:dyDescent="0.35">
      <c r="B24" t="s">
        <v>9</v>
      </c>
    </row>
    <row r="25" spans="2:2" x14ac:dyDescent="0.35">
      <c r="B25" t="s">
        <v>10</v>
      </c>
    </row>
    <row r="26" spans="2:2" x14ac:dyDescent="0.35">
      <c r="B26" t="s">
        <v>11</v>
      </c>
    </row>
    <row r="27" spans="2:2" x14ac:dyDescent="0.35">
      <c r="B27" t="s">
        <v>24</v>
      </c>
    </row>
    <row r="28" spans="2:2" x14ac:dyDescent="0.35">
      <c r="B28" t="s">
        <v>12</v>
      </c>
    </row>
  </sheetData>
  <mergeCells count="1">
    <mergeCell ref="B3:H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D698-1BFA-45FA-B1DC-BB8FB5342DD4}">
  <dimension ref="B2:J21"/>
  <sheetViews>
    <sheetView workbookViewId="0">
      <selection activeCell="B8" sqref="B8:B17"/>
    </sheetView>
  </sheetViews>
  <sheetFormatPr baseColWidth="10" defaultRowHeight="14.5" x14ac:dyDescent="0.35"/>
  <cols>
    <col min="2" max="2" width="28" customWidth="1"/>
    <col min="7" max="7" width="10.6328125" customWidth="1"/>
    <col min="9" max="10" width="12" bestFit="1" customWidth="1"/>
  </cols>
  <sheetData>
    <row r="2" spans="2:10" x14ac:dyDescent="0.35">
      <c r="B2" s="14" t="s">
        <v>25</v>
      </c>
      <c r="C2" s="14"/>
      <c r="D2" s="14"/>
      <c r="E2" s="14"/>
      <c r="F2" s="14"/>
      <c r="G2" s="14"/>
      <c r="H2" s="14"/>
      <c r="I2" s="14"/>
      <c r="J2" s="14"/>
    </row>
    <row r="4" spans="2:10" x14ac:dyDescent="0.35">
      <c r="B4" t="s">
        <v>1</v>
      </c>
      <c r="G4" s="11" t="s">
        <v>13</v>
      </c>
      <c r="H4" s="11" t="s">
        <v>14</v>
      </c>
      <c r="I4" s="11" t="s">
        <v>15</v>
      </c>
      <c r="J4" s="11" t="s">
        <v>16</v>
      </c>
    </row>
    <row r="5" spans="2:10" x14ac:dyDescent="0.35">
      <c r="B5" t="s">
        <v>2</v>
      </c>
      <c r="G5">
        <v>1250</v>
      </c>
      <c r="H5">
        <v>750</v>
      </c>
      <c r="I5">
        <v>1833.333333333333</v>
      </c>
      <c r="J5">
        <f>0.85*G5+0.65*H5+0.35*I5</f>
        <v>2191.6666666666665</v>
      </c>
    </row>
    <row r="6" spans="2:10" x14ac:dyDescent="0.35">
      <c r="B6" t="s">
        <v>3</v>
      </c>
    </row>
    <row r="7" spans="2:10" x14ac:dyDescent="0.35">
      <c r="G7" t="s">
        <v>17</v>
      </c>
      <c r="H7">
        <f>G5</f>
        <v>1250</v>
      </c>
      <c r="I7">
        <v>3000</v>
      </c>
    </row>
    <row r="8" spans="2:10" x14ac:dyDescent="0.35">
      <c r="B8" t="s">
        <v>4</v>
      </c>
      <c r="G8" t="s">
        <v>18</v>
      </c>
      <c r="H8">
        <f>H5</f>
        <v>750</v>
      </c>
      <c r="I8">
        <v>2000</v>
      </c>
    </row>
    <row r="9" spans="2:10" x14ac:dyDescent="0.35">
      <c r="B9" t="s">
        <v>5</v>
      </c>
      <c r="G9" t="s">
        <v>19</v>
      </c>
      <c r="H9">
        <f>G5</f>
        <v>1250</v>
      </c>
      <c r="I9">
        <v>1250</v>
      </c>
    </row>
    <row r="10" spans="2:10" x14ac:dyDescent="0.35">
      <c r="B10" t="s">
        <v>6</v>
      </c>
      <c r="G10" t="s">
        <v>20</v>
      </c>
      <c r="H10">
        <f>H5</f>
        <v>750</v>
      </c>
      <c r="I10">
        <v>750</v>
      </c>
    </row>
    <row r="11" spans="2:10" x14ac:dyDescent="0.35">
      <c r="B11" t="s">
        <v>7</v>
      </c>
      <c r="G11" t="s">
        <v>21</v>
      </c>
      <c r="H11">
        <f>0.45*G5+0.45*H5+0.1*I5</f>
        <v>1083.3333333333333</v>
      </c>
      <c r="I11">
        <v>1000</v>
      </c>
    </row>
    <row r="12" spans="2:10" x14ac:dyDescent="0.35">
      <c r="B12" t="s">
        <v>8</v>
      </c>
      <c r="G12" t="s">
        <v>22</v>
      </c>
      <c r="H12">
        <f>0.3*G5+0.3*H5+1.4*I5</f>
        <v>3166.6666666666661</v>
      </c>
      <c r="I12">
        <v>500</v>
      </c>
    </row>
    <row r="13" spans="2:10" x14ac:dyDescent="0.35">
      <c r="B13" t="s">
        <v>9</v>
      </c>
      <c r="G13" t="s">
        <v>23</v>
      </c>
      <c r="H13">
        <f>0.2*G5+0.2*H5+0.6*I5</f>
        <v>1499.9999999999998</v>
      </c>
      <c r="I13">
        <v>1500</v>
      </c>
    </row>
    <row r="14" spans="2:10" x14ac:dyDescent="0.35">
      <c r="B14" t="s">
        <v>10</v>
      </c>
    </row>
    <row r="15" spans="2:10" x14ac:dyDescent="0.35">
      <c r="B15" t="s">
        <v>11</v>
      </c>
    </row>
    <row r="16" spans="2:10" x14ac:dyDescent="0.35">
      <c r="B16" t="s">
        <v>24</v>
      </c>
    </row>
    <row r="17" spans="2:4" x14ac:dyDescent="0.35">
      <c r="B17" t="s">
        <v>12</v>
      </c>
      <c r="D17" t="s">
        <v>99</v>
      </c>
    </row>
    <row r="18" spans="2:4" x14ac:dyDescent="0.35">
      <c r="D18" t="s">
        <v>100</v>
      </c>
    </row>
    <row r="19" spans="2:4" x14ac:dyDescent="0.35">
      <c r="D19" t="s">
        <v>101</v>
      </c>
    </row>
    <row r="20" spans="2:4" x14ac:dyDescent="0.35">
      <c r="D20" t="s">
        <v>102</v>
      </c>
    </row>
    <row r="21" spans="2:4" x14ac:dyDescent="0.35">
      <c r="D21" t="s">
        <v>103</v>
      </c>
    </row>
  </sheetData>
  <mergeCells count="1">
    <mergeCell ref="B2:J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44EB-599D-4103-9FDD-B557C869A66F}">
  <dimension ref="B2:J16"/>
  <sheetViews>
    <sheetView topLeftCell="B1" zoomScale="85" zoomScaleNormal="85" workbookViewId="0">
      <selection activeCell="J23" sqref="J23"/>
    </sheetView>
  </sheetViews>
  <sheetFormatPr baseColWidth="10" defaultRowHeight="14.5" x14ac:dyDescent="0.35"/>
  <cols>
    <col min="2" max="2" width="11.453125" customWidth="1"/>
  </cols>
  <sheetData>
    <row r="2" spans="2:10" x14ac:dyDescent="0.35">
      <c r="B2" t="s">
        <v>97</v>
      </c>
    </row>
    <row r="4" spans="2:10" x14ac:dyDescent="0.35">
      <c r="B4" t="s">
        <v>99</v>
      </c>
    </row>
    <row r="5" spans="2:10" x14ac:dyDescent="0.35">
      <c r="B5" t="s">
        <v>98</v>
      </c>
    </row>
    <row r="7" spans="2:10" ht="15" thickBot="1" x14ac:dyDescent="0.4">
      <c r="D7" t="s">
        <v>104</v>
      </c>
      <c r="E7" t="s">
        <v>105</v>
      </c>
      <c r="I7" t="s">
        <v>104</v>
      </c>
      <c r="J7" t="s">
        <v>105</v>
      </c>
    </row>
    <row r="8" spans="2:10" x14ac:dyDescent="0.35">
      <c r="B8" s="15" t="s">
        <v>54</v>
      </c>
      <c r="C8" s="4" t="s">
        <v>29</v>
      </c>
      <c r="D8" s="4" t="s">
        <v>90</v>
      </c>
      <c r="E8" s="4" t="s">
        <v>90</v>
      </c>
      <c r="G8" s="15" t="s">
        <v>95</v>
      </c>
      <c r="H8" s="4" t="s">
        <v>29</v>
      </c>
      <c r="I8" s="4" t="s">
        <v>90</v>
      </c>
      <c r="J8" s="4" t="s">
        <v>90</v>
      </c>
    </row>
    <row r="9" spans="2:10" ht="15" thickBot="1" x14ac:dyDescent="0.4">
      <c r="B9" s="16"/>
      <c r="C9" s="5" t="s">
        <v>30</v>
      </c>
      <c r="D9" s="5" t="s">
        <v>91</v>
      </c>
      <c r="E9" s="5" t="s">
        <v>92</v>
      </c>
      <c r="G9" s="16"/>
      <c r="H9" s="5" t="s">
        <v>30</v>
      </c>
      <c r="I9" s="5" t="s">
        <v>91</v>
      </c>
      <c r="J9" s="5" t="s">
        <v>92</v>
      </c>
    </row>
    <row r="10" spans="2:10" x14ac:dyDescent="0.35">
      <c r="B10" s="9" t="s">
        <v>13</v>
      </c>
      <c r="C10" s="2">
        <v>1250</v>
      </c>
      <c r="D10" s="2">
        <v>1E+30</v>
      </c>
      <c r="E10" s="2">
        <v>0.73333333333333317</v>
      </c>
      <c r="G10" s="2" t="s">
        <v>17</v>
      </c>
      <c r="H10" s="2">
        <v>1250</v>
      </c>
      <c r="I10" s="2">
        <v>1E+30</v>
      </c>
      <c r="J10" s="2">
        <v>1750</v>
      </c>
    </row>
    <row r="11" spans="2:10" x14ac:dyDescent="0.35">
      <c r="B11" s="9" t="s">
        <v>14</v>
      </c>
      <c r="C11" s="2">
        <v>750</v>
      </c>
      <c r="D11" s="2">
        <v>1E+30</v>
      </c>
      <c r="E11" s="2">
        <v>0.53333333333333321</v>
      </c>
      <c r="G11" s="2" t="s">
        <v>18</v>
      </c>
      <c r="H11" s="2">
        <v>750</v>
      </c>
      <c r="I11" s="2">
        <v>1E+30</v>
      </c>
      <c r="J11" s="2">
        <v>1250</v>
      </c>
    </row>
    <row r="12" spans="2:10" ht="15" thickBot="1" x14ac:dyDescent="0.4">
      <c r="B12" s="10" t="s">
        <v>15</v>
      </c>
      <c r="C12" s="3">
        <v>1833.333333333333</v>
      </c>
      <c r="D12" s="3">
        <v>1.5999999999999996</v>
      </c>
      <c r="E12" s="3">
        <v>0.34999999999999992</v>
      </c>
      <c r="G12" s="2" t="s">
        <v>19</v>
      </c>
      <c r="H12" s="2">
        <v>1250</v>
      </c>
      <c r="I12" s="2">
        <v>1750</v>
      </c>
      <c r="J12" s="2">
        <v>200.00000000000065</v>
      </c>
    </row>
    <row r="13" spans="2:10" x14ac:dyDescent="0.35">
      <c r="G13" s="2" t="s">
        <v>20</v>
      </c>
      <c r="H13" s="2">
        <v>750</v>
      </c>
      <c r="I13" s="2">
        <v>1250</v>
      </c>
      <c r="J13" s="2">
        <v>200.00000000000065</v>
      </c>
    </row>
    <row r="14" spans="2:10" x14ac:dyDescent="0.35">
      <c r="G14" s="2" t="s">
        <v>21</v>
      </c>
      <c r="H14" s="2">
        <v>1083.3333333333333</v>
      </c>
      <c r="I14" s="2">
        <v>83.333333333333599</v>
      </c>
      <c r="J14" s="2">
        <v>1E+30</v>
      </c>
    </row>
    <row r="15" spans="2:10" x14ac:dyDescent="0.35">
      <c r="G15" s="2" t="s">
        <v>22</v>
      </c>
      <c r="H15" s="2">
        <v>3166.6666666666661</v>
      </c>
      <c r="I15" s="2">
        <v>2666.666666666667</v>
      </c>
      <c r="J15" s="2">
        <v>1E+30</v>
      </c>
    </row>
    <row r="16" spans="2:10" ht="15" thickBot="1" x14ac:dyDescent="0.4">
      <c r="G16" s="3" t="s">
        <v>23</v>
      </c>
      <c r="H16" s="3">
        <v>1499.9999999999998</v>
      </c>
      <c r="I16" s="3">
        <v>1E+30</v>
      </c>
      <c r="J16" s="3">
        <v>500.00000000000136</v>
      </c>
    </row>
  </sheetData>
  <mergeCells count="2">
    <mergeCell ref="B8:B9"/>
    <mergeCell ref="G8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11CF-D400-4AF3-92F5-A4254EC3B104}">
  <dimension ref="A4:G18"/>
  <sheetViews>
    <sheetView workbookViewId="0">
      <selection activeCell="B18" sqref="B18"/>
    </sheetView>
  </sheetViews>
  <sheetFormatPr baseColWidth="10" defaultRowHeight="14.5" x14ac:dyDescent="0.35"/>
  <sheetData>
    <row r="4" spans="1:7" x14ac:dyDescent="0.35">
      <c r="A4" t="s">
        <v>99</v>
      </c>
    </row>
    <row r="5" spans="1:7" x14ac:dyDescent="0.35">
      <c r="C5" t="s">
        <v>110</v>
      </c>
      <c r="D5" s="11" t="s">
        <v>13</v>
      </c>
      <c r="E5" s="11" t="s">
        <v>14</v>
      </c>
      <c r="F5" s="11" t="s">
        <v>15</v>
      </c>
      <c r="G5" s="11" t="s">
        <v>107</v>
      </c>
    </row>
    <row r="6" spans="1:7" x14ac:dyDescent="0.35">
      <c r="A6" t="s">
        <v>4</v>
      </c>
      <c r="D6">
        <v>1250</v>
      </c>
      <c r="E6">
        <v>750</v>
      </c>
      <c r="F6">
        <v>1833.3333333333335</v>
      </c>
      <c r="G6">
        <f>0.85*D6+0.65*E6+0.35*F6</f>
        <v>2191.6666666666665</v>
      </c>
    </row>
    <row r="7" spans="1:7" x14ac:dyDescent="0.35">
      <c r="A7" t="s">
        <v>5</v>
      </c>
    </row>
    <row r="8" spans="1:7" x14ac:dyDescent="0.35">
      <c r="A8" t="s">
        <v>6</v>
      </c>
      <c r="D8" t="s">
        <v>17</v>
      </c>
      <c r="E8">
        <f>D6</f>
        <v>1250</v>
      </c>
      <c r="F8">
        <v>3000</v>
      </c>
    </row>
    <row r="9" spans="1:7" x14ac:dyDescent="0.35">
      <c r="A9" t="s">
        <v>7</v>
      </c>
      <c r="D9" t="s">
        <v>18</v>
      </c>
      <c r="E9">
        <f>E6</f>
        <v>750</v>
      </c>
      <c r="F9">
        <v>2000</v>
      </c>
    </row>
    <row r="10" spans="1:7" x14ac:dyDescent="0.35">
      <c r="A10" t="s">
        <v>106</v>
      </c>
      <c r="D10" t="s">
        <v>19</v>
      </c>
      <c r="E10">
        <f>F6</f>
        <v>1833.3333333333335</v>
      </c>
      <c r="F10">
        <v>2000</v>
      </c>
    </row>
    <row r="11" spans="1:7" x14ac:dyDescent="0.35">
      <c r="A11" t="s">
        <v>8</v>
      </c>
      <c r="D11" t="s">
        <v>20</v>
      </c>
      <c r="E11">
        <f>D6</f>
        <v>1250</v>
      </c>
      <c r="F11">
        <v>1250</v>
      </c>
    </row>
    <row r="12" spans="1:7" x14ac:dyDescent="0.35">
      <c r="A12" t="s">
        <v>9</v>
      </c>
      <c r="D12" t="s">
        <v>21</v>
      </c>
      <c r="E12">
        <f>E6</f>
        <v>750</v>
      </c>
      <c r="F12">
        <v>750</v>
      </c>
    </row>
    <row r="13" spans="1:7" x14ac:dyDescent="0.35">
      <c r="A13" t="s">
        <v>10</v>
      </c>
      <c r="D13" t="s">
        <v>22</v>
      </c>
      <c r="E13">
        <f>0.45*D6+0.45*E6+0.1*F6</f>
        <v>1083.3333333333335</v>
      </c>
      <c r="F13">
        <v>1000</v>
      </c>
    </row>
    <row r="14" spans="1:7" x14ac:dyDescent="0.35">
      <c r="A14" t="s">
        <v>11</v>
      </c>
      <c r="D14" t="s">
        <v>23</v>
      </c>
      <c r="E14">
        <f>0.3*D6+0.3*E6+0.4*F6</f>
        <v>1333.3333333333335</v>
      </c>
      <c r="F14">
        <v>500</v>
      </c>
    </row>
    <row r="15" spans="1:7" x14ac:dyDescent="0.35">
      <c r="A15" t="s">
        <v>24</v>
      </c>
      <c r="D15" t="s">
        <v>108</v>
      </c>
      <c r="E15">
        <f>0.2*D6+0.2*E6+0.6*F6</f>
        <v>1500</v>
      </c>
      <c r="F15">
        <v>1500</v>
      </c>
    </row>
    <row r="16" spans="1:7" x14ac:dyDescent="0.35">
      <c r="A16" t="s">
        <v>12</v>
      </c>
    </row>
    <row r="18" spans="2:2" x14ac:dyDescent="0.35">
      <c r="B18" t="s">
        <v>111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740D-A2D3-4A90-B765-779B5CCA62FE}">
  <dimension ref="A5:G18"/>
  <sheetViews>
    <sheetView workbookViewId="0">
      <selection activeCell="B18" sqref="B18"/>
    </sheetView>
  </sheetViews>
  <sheetFormatPr baseColWidth="10" defaultRowHeight="14.5" x14ac:dyDescent="0.35"/>
  <sheetData>
    <row r="5" spans="1:7" x14ac:dyDescent="0.35">
      <c r="A5" t="s">
        <v>99</v>
      </c>
    </row>
    <row r="6" spans="1:7" x14ac:dyDescent="0.35">
      <c r="C6" t="s">
        <v>110</v>
      </c>
      <c r="D6" s="11" t="s">
        <v>13</v>
      </c>
      <c r="E6" s="11" t="s">
        <v>14</v>
      </c>
      <c r="F6" s="11" t="s">
        <v>15</v>
      </c>
      <c r="G6" s="11" t="s">
        <v>107</v>
      </c>
    </row>
    <row r="7" spans="1:7" x14ac:dyDescent="0.35">
      <c r="A7" t="s">
        <v>4</v>
      </c>
      <c r="D7">
        <v>1250</v>
      </c>
      <c r="E7">
        <v>750</v>
      </c>
      <c r="F7">
        <v>1833.3333333333335</v>
      </c>
      <c r="G7">
        <f>0.85*D7+0.65*E7+0.35*F7</f>
        <v>2191.6666666666665</v>
      </c>
    </row>
    <row r="8" spans="1:7" x14ac:dyDescent="0.35">
      <c r="A8" t="s">
        <v>5</v>
      </c>
    </row>
    <row r="9" spans="1:7" x14ac:dyDescent="0.35">
      <c r="A9" t="s">
        <v>6</v>
      </c>
      <c r="D9" t="s">
        <v>17</v>
      </c>
      <c r="E9">
        <f>D7</f>
        <v>1250</v>
      </c>
      <c r="F9">
        <v>3000</v>
      </c>
    </row>
    <row r="10" spans="1:7" x14ac:dyDescent="0.35">
      <c r="A10" t="s">
        <v>7</v>
      </c>
      <c r="D10" t="s">
        <v>18</v>
      </c>
      <c r="E10">
        <f>E7</f>
        <v>750</v>
      </c>
      <c r="F10">
        <v>2000</v>
      </c>
    </row>
    <row r="11" spans="1:7" x14ac:dyDescent="0.35">
      <c r="A11" t="s">
        <v>8</v>
      </c>
      <c r="D11" t="s">
        <v>19</v>
      </c>
      <c r="E11">
        <f>D7</f>
        <v>1250</v>
      </c>
      <c r="F11">
        <v>1250</v>
      </c>
    </row>
    <row r="12" spans="1:7" x14ac:dyDescent="0.35">
      <c r="A12" t="s">
        <v>9</v>
      </c>
      <c r="D12" t="s">
        <v>20</v>
      </c>
      <c r="E12">
        <f>E7</f>
        <v>750</v>
      </c>
      <c r="F12">
        <v>750</v>
      </c>
    </row>
    <row r="13" spans="1:7" x14ac:dyDescent="0.35">
      <c r="A13" t="s">
        <v>109</v>
      </c>
      <c r="D13" t="s">
        <v>21</v>
      </c>
      <c r="E13">
        <f>0.5*D7+0.5*E7</f>
        <v>1000</v>
      </c>
      <c r="F13">
        <v>1000</v>
      </c>
    </row>
    <row r="14" spans="1:7" x14ac:dyDescent="0.35">
      <c r="A14" t="s">
        <v>11</v>
      </c>
      <c r="D14" t="s">
        <v>22</v>
      </c>
      <c r="E14">
        <f>0.3*D7+0.3*E7+0.4*F7</f>
        <v>1333.3333333333335</v>
      </c>
      <c r="F14">
        <v>500</v>
      </c>
    </row>
    <row r="15" spans="1:7" x14ac:dyDescent="0.35">
      <c r="A15" t="s">
        <v>24</v>
      </c>
      <c r="D15" t="s">
        <v>23</v>
      </c>
      <c r="E15">
        <f>0.2*D7+0.2*E7+0.6*F7</f>
        <v>1500</v>
      </c>
      <c r="F15">
        <v>1500</v>
      </c>
    </row>
    <row r="16" spans="1:7" x14ac:dyDescent="0.35">
      <c r="A16" t="s">
        <v>12</v>
      </c>
    </row>
    <row r="18" spans="2:2" x14ac:dyDescent="0.35">
      <c r="B18" t="s">
        <v>111</v>
      </c>
    </row>
  </sheetData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97B3-AB8D-4DD3-BF09-6001FB6F7DC8}">
  <dimension ref="A3:H18"/>
  <sheetViews>
    <sheetView workbookViewId="0">
      <selection activeCell="F25" sqref="F25"/>
    </sheetView>
  </sheetViews>
  <sheetFormatPr baseColWidth="10" defaultRowHeight="14.5" x14ac:dyDescent="0.35"/>
  <sheetData>
    <row r="3" spans="1:8" x14ac:dyDescent="0.35">
      <c r="A3" t="s">
        <v>99</v>
      </c>
    </row>
    <row r="4" spans="1:8" x14ac:dyDescent="0.35">
      <c r="D4" t="s">
        <v>110</v>
      </c>
      <c r="E4" s="11" t="s">
        <v>13</v>
      </c>
      <c r="F4" s="11" t="s">
        <v>14</v>
      </c>
      <c r="G4" s="11" t="s">
        <v>15</v>
      </c>
      <c r="H4" s="11" t="s">
        <v>107</v>
      </c>
    </row>
    <row r="5" spans="1:8" x14ac:dyDescent="0.35">
      <c r="A5" t="s">
        <v>4</v>
      </c>
      <c r="E5">
        <v>1250</v>
      </c>
      <c r="F5">
        <v>750</v>
      </c>
      <c r="G5">
        <v>1833.3333333333335</v>
      </c>
      <c r="H5">
        <f>0.85*E5+0.65*F5+0.35*G5</f>
        <v>2191.6666666666665</v>
      </c>
    </row>
    <row r="6" spans="1:8" x14ac:dyDescent="0.35">
      <c r="A6" t="s">
        <v>5</v>
      </c>
    </row>
    <row r="7" spans="1:8" x14ac:dyDescent="0.35">
      <c r="A7" t="s">
        <v>6</v>
      </c>
      <c r="E7" t="s">
        <v>17</v>
      </c>
      <c r="F7">
        <f>E5</f>
        <v>1250</v>
      </c>
      <c r="G7">
        <v>3000</v>
      </c>
    </row>
    <row r="8" spans="1:8" x14ac:dyDescent="0.35">
      <c r="A8" t="s">
        <v>7</v>
      </c>
      <c r="E8" t="s">
        <v>18</v>
      </c>
      <c r="F8">
        <f>F5</f>
        <v>750</v>
      </c>
      <c r="G8">
        <v>2000</v>
      </c>
    </row>
    <row r="9" spans="1:8" x14ac:dyDescent="0.35">
      <c r="A9" t="s">
        <v>8</v>
      </c>
      <c r="E9" t="s">
        <v>19</v>
      </c>
      <c r="F9">
        <f>E5</f>
        <v>1250</v>
      </c>
      <c r="G9">
        <v>1250</v>
      </c>
    </row>
    <row r="10" spans="1:8" x14ac:dyDescent="0.35">
      <c r="A10" t="s">
        <v>9</v>
      </c>
      <c r="E10" t="s">
        <v>20</v>
      </c>
      <c r="F10">
        <f>F5</f>
        <v>750</v>
      </c>
      <c r="G10">
        <v>750</v>
      </c>
    </row>
    <row r="11" spans="1:8" x14ac:dyDescent="0.35">
      <c r="A11" t="s">
        <v>10</v>
      </c>
      <c r="E11" t="s">
        <v>21</v>
      </c>
      <c r="F11">
        <f>0.45*E5+0.45*F5+0.1*G5</f>
        <v>1083.3333333333335</v>
      </c>
      <c r="G11">
        <v>1000</v>
      </c>
    </row>
    <row r="12" spans="1:8" x14ac:dyDescent="0.35">
      <c r="A12" t="s">
        <v>112</v>
      </c>
      <c r="E12" t="s">
        <v>22</v>
      </c>
      <c r="F12">
        <f>0.3*E5+0.3*F5+0.4*G5</f>
        <v>1333.3333333333335</v>
      </c>
      <c r="G12">
        <v>1000</v>
      </c>
    </row>
    <row r="13" spans="1:8" x14ac:dyDescent="0.35">
      <c r="A13" t="s">
        <v>24</v>
      </c>
      <c r="E13" t="s">
        <v>23</v>
      </c>
      <c r="F13">
        <f>0.2*E5+0.2*F5+0.6*G5</f>
        <v>1500</v>
      </c>
      <c r="G13">
        <v>1500</v>
      </c>
    </row>
    <row r="14" spans="1:8" x14ac:dyDescent="0.35">
      <c r="A14" t="s">
        <v>12</v>
      </c>
    </row>
    <row r="18" spans="2:2" x14ac:dyDescent="0.35">
      <c r="B18" t="s">
        <v>111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2048-29C6-4D40-A179-B344C92FA0F5}">
  <dimension ref="A2:P25"/>
  <sheetViews>
    <sheetView workbookViewId="0">
      <selection activeCell="G7" sqref="G7"/>
    </sheetView>
  </sheetViews>
  <sheetFormatPr baseColWidth="10" defaultRowHeight="14.5" x14ac:dyDescent="0.35"/>
  <sheetData>
    <row r="2" spans="1:16" x14ac:dyDescent="0.35">
      <c r="A2" t="s">
        <v>99</v>
      </c>
    </row>
    <row r="3" spans="1:16" x14ac:dyDescent="0.35">
      <c r="I3" s="11" t="s">
        <v>13</v>
      </c>
      <c r="J3" s="11" t="s">
        <v>115</v>
      </c>
      <c r="K3" s="11" t="s">
        <v>15</v>
      </c>
      <c r="L3" s="11" t="s">
        <v>117</v>
      </c>
      <c r="M3" s="11" t="s">
        <v>119</v>
      </c>
      <c r="N3" s="11" t="s">
        <v>120</v>
      </c>
      <c r="O3" s="11" t="s">
        <v>121</v>
      </c>
      <c r="P3" s="11" t="s">
        <v>118</v>
      </c>
    </row>
    <row r="4" spans="1:16" x14ac:dyDescent="0.35">
      <c r="A4" t="s">
        <v>110</v>
      </c>
      <c r="D4" t="s">
        <v>113</v>
      </c>
      <c r="I4">
        <v>0</v>
      </c>
      <c r="J4">
        <v>0</v>
      </c>
      <c r="K4">
        <v>0.73333333333333328</v>
      </c>
      <c r="L4">
        <v>0.53333333333333344</v>
      </c>
      <c r="M4">
        <v>0</v>
      </c>
      <c r="N4">
        <v>0</v>
      </c>
      <c r="O4">
        <v>0.58333333333333315</v>
      </c>
      <c r="P4">
        <f>-3000*I4+-2000*J4+1250*K4+750*L4+1000*M4+500*N4+1500*O4</f>
        <v>2191.6666666666665</v>
      </c>
    </row>
    <row r="5" spans="1:16" x14ac:dyDescent="0.35">
      <c r="A5" t="s">
        <v>4</v>
      </c>
      <c r="D5" t="s">
        <v>126</v>
      </c>
    </row>
    <row r="6" spans="1:16" x14ac:dyDescent="0.35">
      <c r="A6" t="s">
        <v>5</v>
      </c>
      <c r="D6" t="s">
        <v>5</v>
      </c>
    </row>
    <row r="7" spans="1:16" x14ac:dyDescent="0.35">
      <c r="A7" t="s">
        <v>6</v>
      </c>
      <c r="D7" s="12" t="s">
        <v>123</v>
      </c>
      <c r="I7" t="s">
        <v>17</v>
      </c>
      <c r="J7">
        <f>-I4+K4+0.45*M4+0.3*N4+0.2*O4</f>
        <v>0.84999999999999987</v>
      </c>
      <c r="K7">
        <v>0.85</v>
      </c>
    </row>
    <row r="8" spans="1:16" x14ac:dyDescent="0.35">
      <c r="A8" t="s">
        <v>7</v>
      </c>
      <c r="D8" s="12" t="s">
        <v>124</v>
      </c>
      <c r="I8" t="s">
        <v>18</v>
      </c>
      <c r="J8">
        <f>-J4+L4+0.45*M4+0.3*N4+0.2*O4</f>
        <v>0.65000000000000013</v>
      </c>
      <c r="K8">
        <v>0.65</v>
      </c>
    </row>
    <row r="9" spans="1:16" x14ac:dyDescent="0.35">
      <c r="A9" t="s">
        <v>8</v>
      </c>
      <c r="D9" t="s">
        <v>125</v>
      </c>
      <c r="I9" t="s">
        <v>19</v>
      </c>
      <c r="J9">
        <f>0.1*M4+0.4*N4+0.6*O4</f>
        <v>0.34999999999999987</v>
      </c>
      <c r="K9">
        <v>0.35</v>
      </c>
    </row>
    <row r="10" spans="1:16" x14ac:dyDescent="0.35">
      <c r="A10" t="s">
        <v>9</v>
      </c>
      <c r="D10" t="s">
        <v>122</v>
      </c>
    </row>
    <row r="11" spans="1:16" x14ac:dyDescent="0.35">
      <c r="A11" t="s">
        <v>10</v>
      </c>
    </row>
    <row r="12" spans="1:16" x14ac:dyDescent="0.35">
      <c r="A12" t="s">
        <v>11</v>
      </c>
    </row>
    <row r="13" spans="1:16" x14ac:dyDescent="0.35">
      <c r="A13" t="s">
        <v>24</v>
      </c>
    </row>
    <row r="14" spans="1:16" x14ac:dyDescent="0.35">
      <c r="A14" t="s">
        <v>12</v>
      </c>
    </row>
    <row r="16" spans="1:16" x14ac:dyDescent="0.35">
      <c r="A16" t="s">
        <v>114</v>
      </c>
      <c r="F16" t="s">
        <v>116</v>
      </c>
    </row>
    <row r="17" spans="1:13" x14ac:dyDescent="0.35">
      <c r="A17" t="s">
        <v>13</v>
      </c>
      <c r="B17" t="s">
        <v>14</v>
      </c>
      <c r="C17" t="s">
        <v>15</v>
      </c>
      <c r="D17" t="s">
        <v>107</v>
      </c>
      <c r="F17" t="s">
        <v>13</v>
      </c>
      <c r="G17" t="s">
        <v>115</v>
      </c>
      <c r="H17" t="s">
        <v>15</v>
      </c>
      <c r="I17" t="s">
        <v>117</v>
      </c>
      <c r="J17" t="s">
        <v>119</v>
      </c>
      <c r="K17" t="s">
        <v>120</v>
      </c>
      <c r="L17" t="s">
        <v>121</v>
      </c>
      <c r="M17" t="s">
        <v>118</v>
      </c>
    </row>
    <row r="18" spans="1:13" x14ac:dyDescent="0.35">
      <c r="A18">
        <v>-1</v>
      </c>
      <c r="B18">
        <v>0</v>
      </c>
      <c r="C18">
        <v>0</v>
      </c>
      <c r="D18">
        <v>-3000</v>
      </c>
      <c r="F18" cm="1">
        <f t="array" ref="F18:M21">TRANSPOSE(A18:D25)</f>
        <v>-1</v>
      </c>
      <c r="G18">
        <v>0</v>
      </c>
      <c r="H18">
        <v>1</v>
      </c>
      <c r="I18">
        <v>0</v>
      </c>
      <c r="J18">
        <v>0.45</v>
      </c>
      <c r="K18">
        <v>0.3</v>
      </c>
      <c r="L18">
        <v>0.2</v>
      </c>
      <c r="M18">
        <v>0.85</v>
      </c>
    </row>
    <row r="19" spans="1:13" x14ac:dyDescent="0.35">
      <c r="A19">
        <v>0</v>
      </c>
      <c r="B19">
        <v>-1</v>
      </c>
      <c r="C19">
        <v>0</v>
      </c>
      <c r="D19">
        <v>-2000</v>
      </c>
      <c r="F19">
        <v>0</v>
      </c>
      <c r="G19">
        <v>-1</v>
      </c>
      <c r="H19">
        <v>0</v>
      </c>
      <c r="I19">
        <v>1</v>
      </c>
      <c r="J19">
        <v>0.45</v>
      </c>
      <c r="K19">
        <v>0.3</v>
      </c>
      <c r="L19">
        <v>0.2</v>
      </c>
      <c r="M19">
        <v>0.65</v>
      </c>
    </row>
    <row r="20" spans="1:13" x14ac:dyDescent="0.35">
      <c r="A20">
        <v>1</v>
      </c>
      <c r="B20">
        <v>0</v>
      </c>
      <c r="C20">
        <v>0</v>
      </c>
      <c r="D20">
        <v>1250</v>
      </c>
      <c r="F20">
        <v>0</v>
      </c>
      <c r="G20">
        <v>0</v>
      </c>
      <c r="H20">
        <v>0</v>
      </c>
      <c r="I20">
        <v>0</v>
      </c>
      <c r="J20">
        <v>0.1</v>
      </c>
      <c r="K20">
        <v>0.4</v>
      </c>
      <c r="L20">
        <v>0.6</v>
      </c>
      <c r="M20">
        <v>0.35</v>
      </c>
    </row>
    <row r="21" spans="1:13" x14ac:dyDescent="0.35">
      <c r="A21">
        <v>0</v>
      </c>
      <c r="B21">
        <v>1</v>
      </c>
      <c r="C21">
        <v>0</v>
      </c>
      <c r="D21">
        <v>750</v>
      </c>
      <c r="F21">
        <v>-3000</v>
      </c>
      <c r="G21">
        <v>-2000</v>
      </c>
      <c r="H21">
        <v>1250</v>
      </c>
      <c r="I21">
        <v>750</v>
      </c>
      <c r="J21">
        <v>1000</v>
      </c>
      <c r="K21">
        <v>500</v>
      </c>
      <c r="L21">
        <v>1500</v>
      </c>
      <c r="M21">
        <v>0</v>
      </c>
    </row>
    <row r="22" spans="1:13" x14ac:dyDescent="0.35">
      <c r="A22">
        <v>0.45</v>
      </c>
      <c r="B22">
        <v>0.45</v>
      </c>
      <c r="C22">
        <v>0.1</v>
      </c>
      <c r="D22">
        <v>1000</v>
      </c>
    </row>
    <row r="23" spans="1:13" x14ac:dyDescent="0.35">
      <c r="A23">
        <v>0.3</v>
      </c>
      <c r="B23">
        <v>0.3</v>
      </c>
      <c r="C23">
        <v>0.4</v>
      </c>
      <c r="D23">
        <v>500</v>
      </c>
    </row>
    <row r="24" spans="1:13" x14ac:dyDescent="0.35">
      <c r="A24">
        <v>0.2</v>
      </c>
      <c r="B24">
        <v>0.2</v>
      </c>
      <c r="C24">
        <v>0.6</v>
      </c>
      <c r="D24">
        <v>1500</v>
      </c>
    </row>
    <row r="25" spans="1:13" x14ac:dyDescent="0.35">
      <c r="A25">
        <v>0.85</v>
      </c>
      <c r="B25">
        <v>0.65</v>
      </c>
      <c r="C25">
        <v>0.35</v>
      </c>
      <c r="D25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EECF-877F-4DFE-94D6-DF149FB140F4}">
  <dimension ref="A1:J34"/>
  <sheetViews>
    <sheetView showGridLines="0" workbookViewId="0">
      <selection sqref="A1:J20"/>
    </sheetView>
  </sheetViews>
  <sheetFormatPr baseColWidth="10" defaultRowHeight="14.5" x14ac:dyDescent="0.35"/>
  <cols>
    <col min="1" max="1" width="2.36328125" customWidth="1"/>
    <col min="2" max="2" width="6.36328125" bestFit="1" customWidth="1"/>
    <col min="3" max="3" width="19.6328125" bestFit="1" customWidth="1"/>
    <col min="4" max="4" width="15.54296875" bestFit="1" customWidth="1"/>
    <col min="5" max="5" width="12.90625" bestFit="1" customWidth="1"/>
    <col min="6" max="6" width="13.36328125" bestFit="1" customWidth="1"/>
    <col min="7" max="7" width="12" bestFit="1" customWidth="1"/>
  </cols>
  <sheetData>
    <row r="1" spans="1:10" x14ac:dyDescent="0.35">
      <c r="A1" s="1" t="s">
        <v>62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5">
      <c r="A2" s="1" t="s">
        <v>63</v>
      </c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35">
      <c r="A3" s="1"/>
      <c r="B3" s="17" t="s">
        <v>64</v>
      </c>
      <c r="C3" s="17"/>
      <c r="D3" s="17"/>
      <c r="E3" s="17"/>
      <c r="F3" s="17"/>
      <c r="G3" s="17"/>
      <c r="H3" s="17"/>
      <c r="I3" s="17"/>
      <c r="J3" s="17"/>
    </row>
    <row r="4" spans="1:10" x14ac:dyDescent="0.35">
      <c r="A4" s="1"/>
      <c r="B4" s="17" t="s">
        <v>65</v>
      </c>
      <c r="C4" s="17"/>
      <c r="D4" s="17"/>
      <c r="E4" s="17"/>
      <c r="F4" s="17"/>
      <c r="G4" s="17"/>
      <c r="H4" s="17"/>
      <c r="I4" s="17"/>
      <c r="J4" s="17"/>
    </row>
    <row r="5" spans="1:10" x14ac:dyDescent="0.35">
      <c r="A5" s="1"/>
      <c r="B5" s="17" t="s">
        <v>66</v>
      </c>
      <c r="C5" s="17"/>
      <c r="D5" s="17"/>
      <c r="E5" s="17"/>
      <c r="F5" s="17"/>
      <c r="G5" s="17"/>
      <c r="H5" s="17"/>
      <c r="I5" s="17"/>
      <c r="J5" s="17"/>
    </row>
    <row r="6" spans="1:10" x14ac:dyDescent="0.35">
      <c r="A6" s="1" t="s">
        <v>67</v>
      </c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35">
      <c r="A7" s="17"/>
      <c r="B7" s="17" t="s">
        <v>68</v>
      </c>
      <c r="C7" s="17"/>
      <c r="D7" s="17"/>
      <c r="E7" s="17"/>
      <c r="F7" s="17"/>
      <c r="G7" s="17"/>
      <c r="H7" s="17"/>
      <c r="I7" s="17"/>
      <c r="J7" s="17"/>
    </row>
    <row r="8" spans="1:10" x14ac:dyDescent="0.35">
      <c r="A8" s="17"/>
      <c r="B8" s="17" t="s">
        <v>69</v>
      </c>
      <c r="C8" s="17"/>
      <c r="D8" s="17"/>
      <c r="E8" s="17"/>
      <c r="F8" s="17"/>
      <c r="G8" s="17"/>
      <c r="H8" s="17"/>
      <c r="I8" s="17"/>
      <c r="J8" s="17"/>
    </row>
    <row r="9" spans="1:10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</row>
    <row r="10" spans="1:10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</row>
    <row r="11" spans="1:10" ht="15" thickBot="1" x14ac:dyDescent="0.4">
      <c r="A11" s="17" t="s">
        <v>70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 ht="15" thickBot="1" x14ac:dyDescent="0.4">
      <c r="A12" s="17"/>
      <c r="B12" s="8" t="s">
        <v>27</v>
      </c>
      <c r="C12" s="8" t="s">
        <v>28</v>
      </c>
      <c r="D12" s="8" t="s">
        <v>71</v>
      </c>
      <c r="E12" s="8" t="s">
        <v>72</v>
      </c>
      <c r="F12" s="17"/>
      <c r="G12" s="17"/>
      <c r="H12" s="17"/>
      <c r="I12" s="17"/>
      <c r="J12" s="17"/>
    </row>
    <row r="13" spans="1:10" ht="15" thickBot="1" x14ac:dyDescent="0.4">
      <c r="A13" s="17"/>
      <c r="B13" s="18" t="s">
        <v>59</v>
      </c>
      <c r="C13" s="18" t="s">
        <v>60</v>
      </c>
      <c r="D13" s="19">
        <v>2191.6666666666665</v>
      </c>
      <c r="E13" s="19">
        <v>2191.6666666666665</v>
      </c>
      <c r="F13" s="17"/>
      <c r="G13" s="17"/>
      <c r="H13" s="17"/>
      <c r="I13" s="17"/>
      <c r="J13" s="17"/>
    </row>
    <row r="14" spans="1:10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pans="1:10" ht="15" thickBot="1" x14ac:dyDescent="0.4">
      <c r="A16" s="17" t="s">
        <v>26</v>
      </c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5" thickBot="1" x14ac:dyDescent="0.4">
      <c r="A17" s="17"/>
      <c r="B17" s="8" t="s">
        <v>27</v>
      </c>
      <c r="C17" s="8" t="s">
        <v>28</v>
      </c>
      <c r="D17" s="8" t="s">
        <v>71</v>
      </c>
      <c r="E17" s="8" t="s">
        <v>72</v>
      </c>
      <c r="F17" s="8" t="s">
        <v>73</v>
      </c>
      <c r="G17" s="17"/>
      <c r="H17" s="17"/>
      <c r="I17" s="17"/>
      <c r="J17" s="17"/>
    </row>
    <row r="18" spans="1:10" x14ac:dyDescent="0.35">
      <c r="A18" s="17"/>
      <c r="B18" s="20" t="s">
        <v>33</v>
      </c>
      <c r="C18" s="20" t="s">
        <v>34</v>
      </c>
      <c r="D18" s="21">
        <v>1250</v>
      </c>
      <c r="E18" s="21">
        <v>1250</v>
      </c>
      <c r="F18" s="20" t="s">
        <v>78</v>
      </c>
      <c r="G18" s="17"/>
      <c r="H18" s="17"/>
      <c r="I18" s="17"/>
      <c r="J18" s="17"/>
    </row>
    <row r="19" spans="1:10" x14ac:dyDescent="0.35">
      <c r="A19" s="17"/>
      <c r="B19" s="20" t="s">
        <v>35</v>
      </c>
      <c r="C19" s="20" t="s">
        <v>36</v>
      </c>
      <c r="D19" s="21">
        <v>750</v>
      </c>
      <c r="E19" s="21">
        <v>750</v>
      </c>
      <c r="F19" s="20" t="s">
        <v>78</v>
      </c>
      <c r="G19" s="17"/>
      <c r="H19" s="17"/>
      <c r="I19" s="17"/>
      <c r="J19" s="17"/>
    </row>
    <row r="20" spans="1:10" ht="15" thickBot="1" x14ac:dyDescent="0.4">
      <c r="A20" s="17"/>
      <c r="B20" s="18" t="s">
        <v>37</v>
      </c>
      <c r="C20" s="18" t="s">
        <v>38</v>
      </c>
      <c r="D20" s="19">
        <v>1833.333333333333</v>
      </c>
      <c r="E20" s="19">
        <v>1833.333333333333</v>
      </c>
      <c r="F20" s="18" t="s">
        <v>78</v>
      </c>
      <c r="G20" s="17"/>
      <c r="H20" s="17"/>
      <c r="I20" s="17"/>
      <c r="J20" s="17"/>
    </row>
    <row r="26" spans="1:10" ht="15" thickBot="1" x14ac:dyDescent="0.4">
      <c r="A26" t="s">
        <v>32</v>
      </c>
    </row>
    <row r="27" spans="1:10" ht="15" thickBot="1" x14ac:dyDescent="0.4">
      <c r="B27" s="8" t="s">
        <v>27</v>
      </c>
      <c r="C27" s="8" t="s">
        <v>28</v>
      </c>
      <c r="D27" s="8" t="s">
        <v>74</v>
      </c>
      <c r="E27" s="8" t="s">
        <v>75</v>
      </c>
      <c r="F27" s="8" t="s">
        <v>76</v>
      </c>
      <c r="G27" s="8" t="s">
        <v>77</v>
      </c>
    </row>
    <row r="28" spans="1:10" x14ac:dyDescent="0.35">
      <c r="B28" s="2" t="s">
        <v>39</v>
      </c>
      <c r="C28" s="2" t="s">
        <v>40</v>
      </c>
      <c r="D28" s="7">
        <v>750</v>
      </c>
      <c r="E28" s="2" t="s">
        <v>79</v>
      </c>
      <c r="F28" s="2" t="s">
        <v>80</v>
      </c>
      <c r="G28" s="7">
        <v>0</v>
      </c>
    </row>
    <row r="29" spans="1:10" x14ac:dyDescent="0.35">
      <c r="B29" s="2" t="s">
        <v>41</v>
      </c>
      <c r="C29" s="2" t="s">
        <v>42</v>
      </c>
      <c r="D29" s="7">
        <v>1083.3333333333333</v>
      </c>
      <c r="E29" s="2" t="s">
        <v>81</v>
      </c>
      <c r="F29" s="2" t="s">
        <v>82</v>
      </c>
      <c r="G29" s="7">
        <v>83.333333333333258</v>
      </c>
    </row>
    <row r="30" spans="1:10" x14ac:dyDescent="0.35">
      <c r="B30" s="2" t="s">
        <v>43</v>
      </c>
      <c r="C30" s="2" t="s">
        <v>44</v>
      </c>
      <c r="D30" s="7">
        <v>3166.6666666666661</v>
      </c>
      <c r="E30" s="2" t="s">
        <v>83</v>
      </c>
      <c r="F30" s="2" t="s">
        <v>82</v>
      </c>
      <c r="G30" s="7">
        <v>2666.6666666666661</v>
      </c>
    </row>
    <row r="31" spans="1:10" x14ac:dyDescent="0.35">
      <c r="B31" s="2" t="s">
        <v>45</v>
      </c>
      <c r="C31" s="2" t="s">
        <v>46</v>
      </c>
      <c r="D31" s="7">
        <v>1499.9999999999998</v>
      </c>
      <c r="E31" s="2" t="s">
        <v>84</v>
      </c>
      <c r="F31" s="2" t="s">
        <v>80</v>
      </c>
      <c r="G31" s="7">
        <v>0</v>
      </c>
    </row>
    <row r="32" spans="1:10" x14ac:dyDescent="0.35">
      <c r="B32" s="2" t="s">
        <v>47</v>
      </c>
      <c r="C32" s="2" t="s">
        <v>48</v>
      </c>
      <c r="D32" s="7">
        <v>1250</v>
      </c>
      <c r="E32" s="2" t="s">
        <v>85</v>
      </c>
      <c r="F32" s="2" t="s">
        <v>82</v>
      </c>
      <c r="G32" s="2">
        <v>1750</v>
      </c>
    </row>
    <row r="33" spans="2:7" x14ac:dyDescent="0.35">
      <c r="B33" s="2" t="s">
        <v>49</v>
      </c>
      <c r="C33" s="2" t="s">
        <v>50</v>
      </c>
      <c r="D33" s="7">
        <v>750</v>
      </c>
      <c r="E33" s="2" t="s">
        <v>86</v>
      </c>
      <c r="F33" s="2" t="s">
        <v>82</v>
      </c>
      <c r="G33" s="2">
        <v>1250</v>
      </c>
    </row>
    <row r="34" spans="2:7" ht="15" thickBot="1" x14ac:dyDescent="0.4">
      <c r="B34" s="3" t="s">
        <v>51</v>
      </c>
      <c r="C34" s="3" t="s">
        <v>52</v>
      </c>
      <c r="D34" s="6">
        <v>1250</v>
      </c>
      <c r="E34" s="3" t="s">
        <v>87</v>
      </c>
      <c r="F34" s="3" t="s">
        <v>80</v>
      </c>
      <c r="G34" s="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3175A-A41A-4A08-A803-706A846C2DCD}">
  <dimension ref="A1:H17"/>
  <sheetViews>
    <sheetView showGridLines="0" workbookViewId="0">
      <selection sqref="A1:H17"/>
    </sheetView>
  </sheetViews>
  <sheetFormatPr baseColWidth="10" defaultRowHeight="14.5" x14ac:dyDescent="0.35"/>
  <cols>
    <col min="1" max="1" width="2.36328125" customWidth="1"/>
    <col min="2" max="2" width="6.36328125" bestFit="1" customWidth="1"/>
    <col min="3" max="3" width="19.6328125" bestFit="1" customWidth="1"/>
    <col min="4" max="5" width="12" bestFit="1" customWidth="1"/>
    <col min="6" max="6" width="12.90625" bestFit="1" customWidth="1"/>
    <col min="7" max="8" width="12" bestFit="1" customWidth="1"/>
  </cols>
  <sheetData>
    <row r="1" spans="1:8" ht="15" thickBot="1" x14ac:dyDescent="0.4">
      <c r="A1" t="s">
        <v>26</v>
      </c>
    </row>
    <row r="2" spans="1:8" x14ac:dyDescent="0.35">
      <c r="B2" s="4"/>
      <c r="C2" s="4"/>
      <c r="D2" s="4" t="s">
        <v>29</v>
      </c>
      <c r="E2" s="4" t="s">
        <v>31</v>
      </c>
      <c r="F2" s="4" t="s">
        <v>53</v>
      </c>
      <c r="G2" s="4" t="s">
        <v>90</v>
      </c>
      <c r="H2" s="4" t="s">
        <v>90</v>
      </c>
    </row>
    <row r="3" spans="1:8" ht="15" thickBot="1" x14ac:dyDescent="0.4">
      <c r="B3" s="5" t="s">
        <v>27</v>
      </c>
      <c r="C3" s="5" t="s">
        <v>28</v>
      </c>
      <c r="D3" s="5" t="s">
        <v>30</v>
      </c>
      <c r="E3" s="5" t="s">
        <v>88</v>
      </c>
      <c r="F3" s="5" t="s">
        <v>89</v>
      </c>
      <c r="G3" s="5" t="s">
        <v>91</v>
      </c>
      <c r="H3" s="5" t="s">
        <v>92</v>
      </c>
    </row>
    <row r="4" spans="1:8" x14ac:dyDescent="0.35">
      <c r="B4" s="2" t="s">
        <v>33</v>
      </c>
      <c r="C4" s="2" t="s">
        <v>34</v>
      </c>
      <c r="D4" s="2">
        <v>1250</v>
      </c>
      <c r="E4" s="2">
        <v>0</v>
      </c>
      <c r="F4" s="2">
        <v>0.85</v>
      </c>
      <c r="G4" s="2">
        <v>1E+30</v>
      </c>
      <c r="H4" s="2">
        <v>0.73333333333333317</v>
      </c>
    </row>
    <row r="5" spans="1:8" x14ac:dyDescent="0.35">
      <c r="B5" s="2" t="s">
        <v>35</v>
      </c>
      <c r="C5" s="2" t="s">
        <v>36</v>
      </c>
      <c r="D5" s="2">
        <v>750</v>
      </c>
      <c r="E5" s="2">
        <v>0</v>
      </c>
      <c r="F5" s="2">
        <v>0.65</v>
      </c>
      <c r="G5" s="2">
        <v>1E+30</v>
      </c>
      <c r="H5" s="2">
        <v>0.53333333333333321</v>
      </c>
    </row>
    <row r="6" spans="1:8" ht="15" thickBot="1" x14ac:dyDescent="0.4">
      <c r="B6" s="3" t="s">
        <v>37</v>
      </c>
      <c r="C6" s="3" t="s">
        <v>38</v>
      </c>
      <c r="D6" s="3">
        <v>1833.333333333333</v>
      </c>
      <c r="E6" s="3">
        <v>0</v>
      </c>
      <c r="F6" s="3">
        <v>0.35000000000000009</v>
      </c>
      <c r="G6" s="3">
        <v>1.5999999999999996</v>
      </c>
      <c r="H6" s="3">
        <v>0.34999999999999992</v>
      </c>
    </row>
    <row r="8" spans="1:8" ht="15" thickBot="1" x14ac:dyDescent="0.4">
      <c r="A8" t="s">
        <v>32</v>
      </c>
    </row>
    <row r="9" spans="1:8" x14ac:dyDescent="0.35">
      <c r="B9" s="4"/>
      <c r="C9" s="4"/>
      <c r="D9" s="4" t="s">
        <v>29</v>
      </c>
      <c r="E9" s="4" t="s">
        <v>93</v>
      </c>
      <c r="F9" s="4" t="s">
        <v>95</v>
      </c>
      <c r="G9" s="4" t="s">
        <v>90</v>
      </c>
      <c r="H9" s="4" t="s">
        <v>90</v>
      </c>
    </row>
    <row r="10" spans="1:8" ht="15" thickBot="1" x14ac:dyDescent="0.4">
      <c r="B10" s="5" t="s">
        <v>27</v>
      </c>
      <c r="C10" s="5" t="s">
        <v>28</v>
      </c>
      <c r="D10" s="5" t="s">
        <v>30</v>
      </c>
      <c r="E10" s="5" t="s">
        <v>94</v>
      </c>
      <c r="F10" s="5" t="s">
        <v>96</v>
      </c>
      <c r="G10" s="5" t="s">
        <v>91</v>
      </c>
      <c r="H10" s="5" t="s">
        <v>92</v>
      </c>
    </row>
    <row r="11" spans="1:8" x14ac:dyDescent="0.35">
      <c r="B11" s="2" t="s">
        <v>39</v>
      </c>
      <c r="C11" s="2" t="s">
        <v>40</v>
      </c>
      <c r="D11" s="2">
        <v>750</v>
      </c>
      <c r="E11" s="2">
        <v>0.53333333333333321</v>
      </c>
      <c r="F11" s="2">
        <v>750</v>
      </c>
      <c r="G11" s="2">
        <v>1250</v>
      </c>
      <c r="H11" s="2">
        <v>200.00000000000065</v>
      </c>
    </row>
    <row r="12" spans="1:8" x14ac:dyDescent="0.35">
      <c r="B12" s="2" t="s">
        <v>41</v>
      </c>
      <c r="C12" s="2" t="s">
        <v>42</v>
      </c>
      <c r="D12" s="2">
        <v>1083.3333333333333</v>
      </c>
      <c r="E12" s="2">
        <v>0</v>
      </c>
      <c r="F12" s="2">
        <v>1000</v>
      </c>
      <c r="G12" s="2">
        <v>83.333333333333599</v>
      </c>
      <c r="H12" s="2">
        <v>1E+30</v>
      </c>
    </row>
    <row r="13" spans="1:8" x14ac:dyDescent="0.35">
      <c r="B13" s="2" t="s">
        <v>43</v>
      </c>
      <c r="C13" s="2" t="s">
        <v>44</v>
      </c>
      <c r="D13" s="2">
        <v>3166.6666666666661</v>
      </c>
      <c r="E13" s="2">
        <v>0</v>
      </c>
      <c r="F13" s="2">
        <v>500</v>
      </c>
      <c r="G13" s="2">
        <v>2666.666666666667</v>
      </c>
      <c r="H13" s="2">
        <v>1E+30</v>
      </c>
    </row>
    <row r="14" spans="1:8" x14ac:dyDescent="0.35">
      <c r="B14" s="2" t="s">
        <v>45</v>
      </c>
      <c r="C14" s="2" t="s">
        <v>46</v>
      </c>
      <c r="D14" s="2">
        <v>1499.9999999999998</v>
      </c>
      <c r="E14" s="2">
        <v>0.58333333333333326</v>
      </c>
      <c r="F14" s="2">
        <v>1500</v>
      </c>
      <c r="G14" s="2">
        <v>1E+30</v>
      </c>
      <c r="H14" s="2">
        <v>500.00000000000136</v>
      </c>
    </row>
    <row r="15" spans="1:8" x14ac:dyDescent="0.35">
      <c r="B15" s="2" t="s">
        <v>47</v>
      </c>
      <c r="C15" s="2" t="s">
        <v>48</v>
      </c>
      <c r="D15" s="2">
        <v>1250</v>
      </c>
      <c r="E15" s="2">
        <v>0</v>
      </c>
      <c r="F15" s="2">
        <v>3000</v>
      </c>
      <c r="G15" s="2">
        <v>1E+30</v>
      </c>
      <c r="H15" s="2">
        <v>1750</v>
      </c>
    </row>
    <row r="16" spans="1:8" x14ac:dyDescent="0.35">
      <c r="B16" s="2" t="s">
        <v>49</v>
      </c>
      <c r="C16" s="2" t="s">
        <v>50</v>
      </c>
      <c r="D16" s="2">
        <v>750</v>
      </c>
      <c r="E16" s="2">
        <v>0</v>
      </c>
      <c r="F16" s="2">
        <v>2000</v>
      </c>
      <c r="G16" s="2">
        <v>1E+30</v>
      </c>
      <c r="H16" s="2">
        <v>1250</v>
      </c>
    </row>
    <row r="17" spans="2:8" ht="15" thickBot="1" x14ac:dyDescent="0.4">
      <c r="B17" s="3" t="s">
        <v>51</v>
      </c>
      <c r="C17" s="3" t="s">
        <v>52</v>
      </c>
      <c r="D17" s="3">
        <v>1250</v>
      </c>
      <c r="E17" s="3">
        <v>0.73333333333333317</v>
      </c>
      <c r="F17" s="3">
        <v>1250</v>
      </c>
      <c r="G17" s="3">
        <v>1750</v>
      </c>
      <c r="H17" s="3">
        <v>200.00000000000065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E9EF4-1E91-4E11-BC38-C727201E53CA}">
  <dimension ref="A1:I10"/>
  <sheetViews>
    <sheetView showGridLines="0" workbookViewId="0">
      <selection activeCell="D7" sqref="D7"/>
    </sheetView>
  </sheetViews>
  <sheetFormatPr baseColWidth="10" defaultRowHeight="14.5" x14ac:dyDescent="0.35"/>
  <cols>
    <col min="1" max="1" width="5.453125" bestFit="1" customWidth="1"/>
    <col min="2" max="2" width="18.453125" bestFit="1" customWidth="1"/>
    <col min="3" max="3" width="8.453125" bestFit="1" customWidth="1"/>
    <col min="4" max="4" width="5.6328125" bestFit="1" customWidth="1"/>
    <col min="5" max="5" width="2.36328125" customWidth="1"/>
    <col min="6" max="6" width="7.6328125" bestFit="1" customWidth="1"/>
    <col min="7" max="7" width="9.90625" bestFit="1" customWidth="1"/>
    <col min="8" max="8" width="2.36328125" customWidth="1"/>
    <col min="9" max="9" width="8.54296875" bestFit="1" customWidth="1"/>
    <col min="10" max="10" width="9.90625" bestFit="1" customWidth="1"/>
  </cols>
  <sheetData>
    <row r="1" spans="1:9" x14ac:dyDescent="0.35">
      <c r="A1" s="4"/>
      <c r="B1" s="4" t="s">
        <v>53</v>
      </c>
      <c r="C1" s="4"/>
    </row>
    <row r="2" spans="1:9" ht="15" thickBot="1" x14ac:dyDescent="0.4">
      <c r="A2" s="5" t="s">
        <v>27</v>
      </c>
      <c r="B2" s="5" t="s">
        <v>28</v>
      </c>
      <c r="C2" s="5" t="s">
        <v>30</v>
      </c>
    </row>
    <row r="3" spans="1:9" ht="15" thickBot="1" x14ac:dyDescent="0.4">
      <c r="A3" s="3" t="s">
        <v>59</v>
      </c>
      <c r="B3" s="3" t="s">
        <v>60</v>
      </c>
      <c r="C3" s="6">
        <v>2191.6666666666665</v>
      </c>
    </row>
    <row r="5" spans="1:9" ht="15" thickBot="1" x14ac:dyDescent="0.4"/>
    <row r="6" spans="1:9" x14ac:dyDescent="0.35">
      <c r="A6" s="4"/>
      <c r="B6" s="4" t="s">
        <v>54</v>
      </c>
      <c r="C6" s="4"/>
      <c r="E6" s="4" t="s">
        <v>55</v>
      </c>
      <c r="F6" s="4" t="s">
        <v>53</v>
      </c>
      <c r="H6" s="4" t="s">
        <v>58</v>
      </c>
      <c r="I6" s="4" t="s">
        <v>53</v>
      </c>
    </row>
    <row r="7" spans="1:9" ht="15" thickBot="1" x14ac:dyDescent="0.4">
      <c r="A7" s="5" t="s">
        <v>27</v>
      </c>
      <c r="B7" s="5" t="s">
        <v>28</v>
      </c>
      <c r="C7" s="5" t="s">
        <v>30</v>
      </c>
      <c r="E7" s="5" t="s">
        <v>56</v>
      </c>
      <c r="F7" s="5" t="s">
        <v>57</v>
      </c>
      <c r="H7" s="5" t="s">
        <v>56</v>
      </c>
      <c r="I7" s="5" t="s">
        <v>57</v>
      </c>
    </row>
    <row r="8" spans="1:9" x14ac:dyDescent="0.35">
      <c r="A8" s="2" t="s">
        <v>33</v>
      </c>
      <c r="B8" s="2" t="s">
        <v>34</v>
      </c>
      <c r="C8" s="7">
        <v>1250</v>
      </c>
      <c r="E8" s="7">
        <v>1250</v>
      </c>
      <c r="F8" s="7">
        <v>2191.6666666666665</v>
      </c>
      <c r="H8" s="7">
        <v>3000</v>
      </c>
      <c r="I8" s="7">
        <v>3679.1666666666665</v>
      </c>
    </row>
    <row r="9" spans="1:9" x14ac:dyDescent="0.35">
      <c r="A9" s="2" t="s">
        <v>35</v>
      </c>
      <c r="B9" s="2" t="s">
        <v>36</v>
      </c>
      <c r="C9" s="7">
        <v>750</v>
      </c>
      <c r="E9" s="7">
        <v>750</v>
      </c>
      <c r="F9" s="7">
        <v>2191.6666666666665</v>
      </c>
      <c r="H9" s="7">
        <v>2000</v>
      </c>
      <c r="I9" s="7">
        <v>3004.1666666666665</v>
      </c>
    </row>
    <row r="10" spans="1:9" ht="15" thickBot="1" x14ac:dyDescent="0.4">
      <c r="A10" s="3" t="s">
        <v>37</v>
      </c>
      <c r="B10" s="3" t="s">
        <v>38</v>
      </c>
      <c r="C10" s="6">
        <v>1833.333333333333</v>
      </c>
      <c r="E10" s="6">
        <v>1833.3333333332639</v>
      </c>
      <c r="F10" s="6">
        <v>2191.6666666666424</v>
      </c>
      <c r="H10" s="3" t="s">
        <v>61</v>
      </c>
      <c r="I10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Planteamiento</vt:lpstr>
      <vt:lpstr>A</vt:lpstr>
      <vt:lpstr>B</vt:lpstr>
      <vt:lpstr>C</vt:lpstr>
      <vt:lpstr>D</vt:lpstr>
      <vt:lpstr>E</vt:lpstr>
      <vt:lpstr>F</vt:lpstr>
      <vt:lpstr>Informe de respuestas 1</vt:lpstr>
      <vt:lpstr>Informe de sensibilidad 2</vt:lpstr>
      <vt:lpstr>Informe de límites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dacov</dc:creator>
  <cp:lastModifiedBy>Pedro Velez</cp:lastModifiedBy>
  <dcterms:created xsi:type="dcterms:W3CDTF">2020-11-11T20:00:12Z</dcterms:created>
  <dcterms:modified xsi:type="dcterms:W3CDTF">2021-04-15T02:51:27Z</dcterms:modified>
</cp:coreProperties>
</file>