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ferna\Documents\SEPTIMO_SEMESTRE\Métodos_Cuantitativos_para_la_Toma_de_Descisiones\TercerParcial\"/>
    </mc:Choice>
  </mc:AlternateContent>
  <xr:revisionPtr revIDLastSave="0" documentId="13_ncr:1_{8CEA2D96-5F09-4872-85B3-4649B9767B5F}" xr6:coauthVersionLast="45" xr6:coauthVersionMax="45" xr10:uidLastSave="{00000000-0000-0000-0000-000000000000}"/>
  <bookViews>
    <workbookView xWindow="-135" yWindow="-135" windowWidth="29070" windowHeight="16470" xr2:uid="{00000000-000D-0000-FFFF-FFFF00000000}"/>
  </bookViews>
  <sheets>
    <sheet name="Ejercicio" sheetId="1" r:id="rId1"/>
    <sheet name="Red_A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7" i="1" l="1"/>
  <c r="N37" i="1"/>
  <c r="O37" i="1"/>
  <c r="P37" i="1"/>
  <c r="D36" i="2"/>
  <c r="C36" i="2"/>
  <c r="D35" i="2"/>
  <c r="C35" i="2"/>
  <c r="D34" i="2"/>
  <c r="C34" i="2"/>
  <c r="D33" i="2"/>
  <c r="C33" i="2"/>
  <c r="D32" i="2"/>
  <c r="C32" i="2"/>
  <c r="D31" i="2"/>
  <c r="C31" i="2"/>
  <c r="K26" i="2"/>
  <c r="J26" i="2"/>
  <c r="I26" i="2"/>
  <c r="K25" i="2"/>
  <c r="J25" i="2"/>
  <c r="I25" i="2"/>
  <c r="H25" i="2"/>
  <c r="AB12" i="2"/>
  <c r="P38" i="1" s="1"/>
  <c r="X12" i="2"/>
  <c r="T12" i="2"/>
  <c r="L19" i="2"/>
  <c r="O38" i="1" s="1"/>
  <c r="H19" i="2"/>
  <c r="N38" i="1" s="1"/>
  <c r="L8" i="2"/>
  <c r="P12" i="2"/>
  <c r="H26" i="2" s="1"/>
  <c r="H27" i="2" s="1"/>
  <c r="L12" i="2"/>
  <c r="H12" i="2"/>
  <c r="D12" i="2"/>
  <c r="E12" i="2" s="1"/>
  <c r="L25" i="1"/>
  <c r="L26" i="1"/>
  <c r="L27" i="1"/>
  <c r="L28" i="1"/>
  <c r="L29" i="1"/>
  <c r="L30" i="1"/>
  <c r="L31" i="1"/>
  <c r="L32" i="1"/>
  <c r="L33" i="1"/>
  <c r="K25" i="1"/>
  <c r="K26" i="1"/>
  <c r="K27" i="1"/>
  <c r="K28" i="1"/>
  <c r="K29" i="1"/>
  <c r="K30" i="1"/>
  <c r="K31" i="1"/>
  <c r="K32" i="1"/>
  <c r="K33" i="1"/>
  <c r="L24" i="1"/>
  <c r="O25" i="1" s="1"/>
  <c r="K24" i="1"/>
  <c r="O24" i="1" l="1"/>
  <c r="G51" i="1" s="1"/>
  <c r="M38" i="1"/>
  <c r="M39" i="1" s="1"/>
  <c r="G19" i="2"/>
  <c r="I19" i="2" s="1"/>
  <c r="K19" i="2" s="1"/>
  <c r="M19" i="2" s="1"/>
  <c r="G12" i="2"/>
  <c r="I12" i="2" s="1"/>
  <c r="G59" i="1" l="1"/>
  <c r="I59" i="1" s="1"/>
  <c r="G55" i="1"/>
  <c r="I55" i="1" s="1"/>
  <c r="G57" i="1"/>
  <c r="I57" i="1" s="1"/>
  <c r="K8" i="2"/>
  <c r="M8" i="2" s="1"/>
  <c r="K12" i="2"/>
  <c r="M12" i="2" s="1"/>
  <c r="O12" i="2" s="1"/>
  <c r="Q12" i="2" s="1"/>
  <c r="S12" i="2" s="1"/>
  <c r="U12" i="2" s="1"/>
  <c r="W12" i="2" s="1"/>
  <c r="Y12" i="2" s="1"/>
  <c r="AA12" i="2" l="1"/>
  <c r="AC12" i="2" s="1"/>
  <c r="AC13" i="2" s="1"/>
  <c r="H48" i="1"/>
  <c r="C30" i="2"/>
  <c r="AA13" i="2"/>
  <c r="I48" i="1" l="1"/>
  <c r="D30" i="2"/>
  <c r="M9" i="2"/>
  <c r="H45" i="1" s="1"/>
  <c r="Y13" i="2"/>
  <c r="M20" i="2"/>
  <c r="H46" i="1" s="1"/>
  <c r="H47" i="1" l="1"/>
  <c r="C29" i="2"/>
  <c r="K20" i="2"/>
  <c r="I46" i="1" s="1"/>
  <c r="W13" i="2"/>
  <c r="K9" i="2"/>
  <c r="I45" i="1" s="1"/>
  <c r="I47" i="1" l="1"/>
  <c r="D29" i="2"/>
  <c r="U13" i="2"/>
  <c r="I20" i="2"/>
  <c r="H44" i="1" s="1"/>
  <c r="C28" i="2" l="1"/>
  <c r="H43" i="1"/>
  <c r="G20" i="2"/>
  <c r="I44" i="1" s="1"/>
  <c r="S13" i="2"/>
  <c r="I43" i="1" l="1"/>
  <c r="D28" i="2"/>
  <c r="Q13" i="2"/>
  <c r="C27" i="2" l="1"/>
  <c r="H42" i="1"/>
  <c r="O13" i="2"/>
  <c r="I42" i="1" l="1"/>
  <c r="D27" i="2"/>
  <c r="M13" i="2"/>
  <c r="H41" i="1" s="1"/>
  <c r="K13" i="2" l="1"/>
  <c r="I41" i="1" s="1"/>
  <c r="I13" i="2" l="1"/>
  <c r="H40" i="1" s="1"/>
  <c r="G13" i="2" l="1"/>
  <c r="I40" i="1" s="1"/>
  <c r="E13" i="2" l="1"/>
  <c r="H39" i="1" s="1"/>
  <c r="C13" i="2" l="1"/>
  <c r="I39" i="1" s="1"/>
</calcChain>
</file>

<file path=xl/sharedStrings.xml><?xml version="1.0" encoding="utf-8"?>
<sst xmlns="http://schemas.openxmlformats.org/spreadsheetml/2006/main" count="135" uniqueCount="69">
  <si>
    <t>ACTIVIDAD</t>
  </si>
  <si>
    <t>AGO</t>
  </si>
  <si>
    <t>SEP</t>
  </si>
  <si>
    <t>OCT</t>
  </si>
  <si>
    <t>NOV</t>
  </si>
  <si>
    <t>DIC</t>
  </si>
  <si>
    <t>ENE</t>
  </si>
  <si>
    <t>FEB</t>
  </si>
  <si>
    <t>MAR</t>
  </si>
  <si>
    <t>ABR</t>
  </si>
  <si>
    <t>MAY</t>
  </si>
  <si>
    <t>Análisis y diseño del Sistema</t>
  </si>
  <si>
    <t>Evaluación de TT 1</t>
  </si>
  <si>
    <t>Generación de código</t>
  </si>
  <si>
    <t>Pruebas</t>
  </si>
  <si>
    <t>Reingeniería</t>
  </si>
  <si>
    <t>Generación del reporte técnico</t>
  </si>
  <si>
    <t>Presentar resultados en congresos</t>
  </si>
  <si>
    <t>Evaluación de TT 2</t>
  </si>
  <si>
    <t>Cronograma de actividades para el Sistema de protección de información</t>
  </si>
  <si>
    <t>Generación del página(soporte)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</si>
  <si>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</si>
  <si>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</si>
  <si>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</si>
  <si>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</si>
  <si>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</si>
  <si>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</si>
  <si>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</si>
  <si>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</si>
  <si>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</si>
  <si>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</si>
  <si>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id</t>
  </si>
  <si>
    <t>Actividad
Prescedente</t>
  </si>
  <si>
    <t>-</t>
  </si>
  <si>
    <t>Generación del manual de usuario</t>
  </si>
  <si>
    <t>a(dias)</t>
  </si>
  <si>
    <t>m(dias)</t>
  </si>
  <si>
    <t>b(dias)</t>
  </si>
  <si>
    <t>t_e</t>
  </si>
  <si>
    <t>sigma_e</t>
  </si>
  <si>
    <t>t_E</t>
  </si>
  <si>
    <t>sigma_E</t>
  </si>
  <si>
    <t>Tiempo esperado
de la
actividad</t>
  </si>
  <si>
    <t>Desviación
estandar
de la actividad</t>
  </si>
  <si>
    <t>G, H, I</t>
  </si>
  <si>
    <t>INICIO</t>
  </si>
  <si>
    <t>TIMP</t>
  </si>
  <si>
    <t>TIML</t>
  </si>
  <si>
    <t>Tiempo de la
actividad</t>
  </si>
  <si>
    <t>TTMP</t>
  </si>
  <si>
    <t>TTML</t>
  </si>
  <si>
    <t>HOLGURA</t>
  </si>
  <si>
    <t>TTML-TTMP</t>
  </si>
  <si>
    <t>TIML-TIMP</t>
  </si>
  <si>
    <t>RUTA CRITICA =</t>
  </si>
  <si>
    <t>Tproyecto =</t>
  </si>
  <si>
    <t>Probabilidad de terminar en 90 dias =</t>
  </si>
  <si>
    <t>Probabilidad de terminar en 180 dias =</t>
  </si>
  <si>
    <t>Probabilidad de terminar en 360 dias =</t>
  </si>
  <si>
    <t>1)</t>
  </si>
  <si>
    <t>2)</t>
  </si>
  <si>
    <t>3)</t>
  </si>
  <si>
    <t>4)</t>
  </si>
  <si>
    <t>5)</t>
  </si>
  <si>
    <t>6)</t>
  </si>
  <si>
    <t>Alumno:</t>
  </si>
  <si>
    <t>HernándezEscobedo Fernando</t>
  </si>
  <si>
    <t>GRUPO:</t>
  </si>
  <si>
    <t>3CM7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</si>
</sst>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E+0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3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2" fontId="0" fillId="0" borderId="1" xfId="0" applyNumberFormat="1" applyBorder="1"/>
    <xf numFmtId="0" fontId="0" fillId="4" borderId="0" xfId="0" applyFill="1" applyAlignment="1">
      <alignment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0" xfId="0" applyFill="1" applyBorder="1" applyAlignment="1">
      <alignment horizontal="left" vertical="center"/>
    </xf>
    <xf numFmtId="0" fontId="0" fillId="4" borderId="11" xfId="0" applyFill="1" applyBorder="1" applyAlignment="1">
      <alignment horizontal="left" vertical="center"/>
    </xf>
    <xf numFmtId="0" fontId="0" fillId="4" borderId="12" xfId="0" applyFill="1" applyBorder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0" fontId="0" fillId="4" borderId="16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3" borderId="0" xfId="0" applyFill="1"/>
    <xf numFmtId="0" fontId="0" fillId="0" borderId="0" xfId="0" applyFill="1"/>
    <xf numFmtId="0" fontId="0" fillId="0" borderId="1" xfId="0" applyFill="1" applyBorder="1"/>
    <xf numFmtId="0" fontId="0" fillId="3" borderId="1" xfId="0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2" fontId="4" fillId="7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71" fontId="6" fillId="6" borderId="20" xfId="0" applyNumberFormat="1" applyFont="1" applyFill="1" applyBorder="1" applyAlignment="1">
      <alignment horizontal="center" vertical="center"/>
    </xf>
    <xf numFmtId="171" fontId="6" fillId="6" borderId="0" xfId="0" applyNumberFormat="1" applyFont="1" applyFill="1" applyBorder="1" applyAlignment="1">
      <alignment horizontal="center" vertical="center"/>
    </xf>
    <xf numFmtId="0" fontId="6" fillId="6" borderId="20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8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left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0"/>
  <sheetViews>
    <sheetView tabSelected="1" topLeftCell="A28" zoomScaleNormal="100" workbookViewId="0">
      <selection activeCell="M48" sqref="M48"/>
    </sheetView>
  </sheetViews>
  <sheetFormatPr baseColWidth="10" defaultColWidth="9.109375" defaultRowHeight="14.4" x14ac:dyDescent="0.3"/>
  <cols>
    <col min="3" max="3" width="3.5546875" customWidth="1"/>
    <col min="4" max="4" width="16.33203125" customWidth="1"/>
    <col min="5" max="5" width="9.109375" customWidth="1"/>
    <col min="6" max="6" width="4.44140625" customWidth="1"/>
    <col min="7" max="7" width="13.5546875" customWidth="1"/>
    <col min="8" max="8" width="13.6640625" customWidth="1"/>
    <col min="9" max="11" width="13.77734375" customWidth="1"/>
    <col min="12" max="12" width="13.6640625" customWidth="1"/>
    <col min="13" max="13" width="13.33203125" customWidth="1"/>
    <col min="14" max="14" width="13.5546875" customWidth="1"/>
    <col min="15" max="15" width="13.6640625" customWidth="1"/>
    <col min="16" max="16" width="13.88671875" customWidth="1"/>
  </cols>
  <sheetData>
    <row r="1" spans="1:16" ht="24" customHeight="1" x14ac:dyDescent="0.3">
      <c r="A1" s="61" t="s">
        <v>65</v>
      </c>
      <c r="B1" s="61"/>
      <c r="C1" s="61"/>
      <c r="D1" s="61"/>
      <c r="E1" s="62" t="s">
        <v>66</v>
      </c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</row>
    <row r="2" spans="1:16" ht="26.4" customHeight="1" x14ac:dyDescent="0.3">
      <c r="A2" s="61"/>
      <c r="B2" s="61"/>
      <c r="C2" s="61"/>
      <c r="D2" s="61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</row>
    <row r="3" spans="1:16" x14ac:dyDescent="0.3">
      <c r="A3" s="61" t="s">
        <v>67</v>
      </c>
      <c r="B3" s="61"/>
      <c r="C3" s="61"/>
      <c r="D3" s="61"/>
      <c r="E3" s="62" t="s">
        <v>68</v>
      </c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</row>
    <row r="4" spans="1:16" ht="27" customHeight="1" x14ac:dyDescent="0.3">
      <c r="A4" s="61"/>
      <c r="B4" s="61"/>
      <c r="C4" s="61"/>
      <c r="D4" s="61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</row>
    <row r="7" spans="1:16" ht="15" thickBot="1" x14ac:dyDescent="0.35"/>
    <row r="8" spans="1:16" ht="15.6" thickBot="1" x14ac:dyDescent="0.35">
      <c r="A8" s="60" t="s">
        <v>59</v>
      </c>
      <c r="D8" s="11" t="s">
        <v>19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3"/>
    </row>
    <row r="9" spans="1:16" ht="15" thickBot="1" x14ac:dyDescent="0.35">
      <c r="A9" s="60"/>
      <c r="C9" s="15" t="s">
        <v>31</v>
      </c>
      <c r="D9" s="29" t="s">
        <v>0</v>
      </c>
      <c r="E9" s="30"/>
      <c r="F9" s="31"/>
      <c r="G9" s="38" t="s">
        <v>1</v>
      </c>
      <c r="H9" s="39" t="s">
        <v>2</v>
      </c>
      <c r="I9" s="39" t="s">
        <v>3</v>
      </c>
      <c r="J9" s="39" t="s">
        <v>4</v>
      </c>
      <c r="K9" s="39" t="s">
        <v>5</v>
      </c>
      <c r="L9" s="39" t="s">
        <v>6</v>
      </c>
      <c r="M9" s="39" t="s">
        <v>7</v>
      </c>
      <c r="N9" s="39" t="s">
        <v>8</v>
      </c>
      <c r="O9" s="39" t="s">
        <v>9</v>
      </c>
      <c r="P9" s="40" t="s">
        <v>10</v>
      </c>
    </row>
    <row r="10" spans="1:16" x14ac:dyDescent="0.3">
      <c r="C10" s="2" t="s">
        <v>21</v>
      </c>
      <c r="D10" s="32" t="s">
        <v>11</v>
      </c>
      <c r="E10" s="33"/>
      <c r="F10" s="34"/>
      <c r="G10" s="4"/>
      <c r="H10" s="5"/>
      <c r="I10" s="5"/>
      <c r="J10" s="5"/>
      <c r="K10" s="16"/>
      <c r="L10" s="16"/>
      <c r="M10" s="16"/>
      <c r="N10" s="16"/>
      <c r="O10" s="16"/>
      <c r="P10" s="17"/>
    </row>
    <row r="11" spans="1:16" x14ac:dyDescent="0.3">
      <c r="C11" s="2" t="s">
        <v>22</v>
      </c>
      <c r="D11" s="27" t="s">
        <v>12</v>
      </c>
      <c r="E11" s="26"/>
      <c r="F11" s="28"/>
      <c r="G11" s="18"/>
      <c r="H11" s="9"/>
      <c r="I11" s="9"/>
      <c r="J11" s="9"/>
      <c r="K11" s="6"/>
      <c r="L11" s="9"/>
      <c r="M11" s="9"/>
      <c r="N11" s="9"/>
      <c r="O11" s="9"/>
      <c r="P11" s="10"/>
    </row>
    <row r="12" spans="1:16" x14ac:dyDescent="0.3">
      <c r="C12" s="2" t="s">
        <v>23</v>
      </c>
      <c r="D12" s="27" t="s">
        <v>13</v>
      </c>
      <c r="E12" s="26"/>
      <c r="F12" s="28"/>
      <c r="G12" s="18"/>
      <c r="H12" s="9"/>
      <c r="I12" s="9"/>
      <c r="J12" s="9"/>
      <c r="K12" s="9"/>
      <c r="L12" s="6"/>
      <c r="M12" s="6"/>
      <c r="N12" s="9"/>
      <c r="O12" s="9"/>
      <c r="P12" s="10"/>
    </row>
    <row r="13" spans="1:16" x14ac:dyDescent="0.3">
      <c r="C13" s="2" t="s">
        <v>24</v>
      </c>
      <c r="D13" s="27" t="s">
        <v>14</v>
      </c>
      <c r="E13" s="26"/>
      <c r="F13" s="28"/>
      <c r="G13" s="18"/>
      <c r="H13" s="9"/>
      <c r="I13" s="9"/>
      <c r="J13" s="9"/>
      <c r="K13" s="9"/>
      <c r="L13" s="9"/>
      <c r="M13" s="9"/>
      <c r="N13" s="6"/>
      <c r="O13" s="9"/>
      <c r="P13" s="10"/>
    </row>
    <row r="14" spans="1:16" x14ac:dyDescent="0.3">
      <c r="C14" s="2" t="s">
        <v>25</v>
      </c>
      <c r="D14" s="27" t="s">
        <v>15</v>
      </c>
      <c r="E14" s="26"/>
      <c r="F14" s="28"/>
      <c r="G14" s="18"/>
      <c r="H14" s="9"/>
      <c r="I14" s="9"/>
      <c r="J14" s="9"/>
      <c r="K14" s="9"/>
      <c r="L14" s="9"/>
      <c r="M14" s="9"/>
      <c r="N14" s="9"/>
      <c r="O14" s="6"/>
      <c r="P14" s="10"/>
    </row>
    <row r="15" spans="1:16" x14ac:dyDescent="0.3">
      <c r="C15" s="2" t="s">
        <v>26</v>
      </c>
      <c r="D15" s="27" t="s">
        <v>34</v>
      </c>
      <c r="E15" s="26"/>
      <c r="F15" s="28"/>
      <c r="G15" s="18"/>
      <c r="H15" s="9"/>
      <c r="I15" s="9"/>
      <c r="J15" s="9"/>
      <c r="K15" s="6"/>
      <c r="L15" s="6"/>
      <c r="M15" s="6"/>
      <c r="N15" s="6"/>
      <c r="O15" s="6"/>
      <c r="P15" s="7"/>
    </row>
    <row r="16" spans="1:16" x14ac:dyDescent="0.3">
      <c r="C16" s="2" t="s">
        <v>27</v>
      </c>
      <c r="D16" s="27" t="s">
        <v>20</v>
      </c>
      <c r="E16" s="26"/>
      <c r="F16" s="28"/>
      <c r="G16" s="18"/>
      <c r="H16" s="9"/>
      <c r="I16" s="9"/>
      <c r="J16" s="9"/>
      <c r="K16" s="9"/>
      <c r="L16" s="6"/>
      <c r="M16" s="6"/>
      <c r="N16" s="6"/>
      <c r="O16" s="6"/>
      <c r="P16" s="7"/>
    </row>
    <row r="17" spans="1:16" x14ac:dyDescent="0.3">
      <c r="C17" s="2" t="s">
        <v>28</v>
      </c>
      <c r="D17" s="27" t="s">
        <v>16</v>
      </c>
      <c r="E17" s="26"/>
      <c r="F17" s="28"/>
      <c r="G17" s="18"/>
      <c r="H17" s="9"/>
      <c r="I17" s="9"/>
      <c r="J17" s="9"/>
      <c r="K17" s="9"/>
      <c r="L17" s="6"/>
      <c r="M17" s="6"/>
      <c r="N17" s="6"/>
      <c r="O17" s="6"/>
      <c r="P17" s="7"/>
    </row>
    <row r="18" spans="1:16" x14ac:dyDescent="0.3">
      <c r="C18" s="2" t="s">
        <v>29</v>
      </c>
      <c r="D18" s="27" t="s">
        <v>17</v>
      </c>
      <c r="E18" s="26"/>
      <c r="F18" s="28"/>
      <c r="G18" s="18"/>
      <c r="H18" s="9"/>
      <c r="I18" s="9"/>
      <c r="J18" s="9"/>
      <c r="K18" s="9"/>
      <c r="L18" s="9"/>
      <c r="M18" s="9"/>
      <c r="N18" s="9"/>
      <c r="O18" s="9"/>
      <c r="P18" s="7"/>
    </row>
    <row r="19" spans="1:16" ht="15" thickBot="1" x14ac:dyDescent="0.35">
      <c r="C19" s="2" t="s">
        <v>30</v>
      </c>
      <c r="D19" s="35" t="s">
        <v>18</v>
      </c>
      <c r="E19" s="36"/>
      <c r="F19" s="37"/>
      <c r="G19" s="19"/>
      <c r="H19" s="20"/>
      <c r="I19" s="20"/>
      <c r="J19" s="20"/>
      <c r="K19" s="20"/>
      <c r="L19" s="20"/>
      <c r="M19" s="20"/>
      <c r="N19" s="20"/>
      <c r="O19" s="20"/>
      <c r="P19" s="8"/>
    </row>
    <row r="22" spans="1:16" ht="57.6" x14ac:dyDescent="0.3">
      <c r="K22" s="22" t="s">
        <v>42</v>
      </c>
      <c r="L22" s="22" t="s">
        <v>43</v>
      </c>
    </row>
    <row r="23" spans="1:16" ht="28.8" x14ac:dyDescent="0.3">
      <c r="A23" s="60" t="s">
        <v>60</v>
      </c>
      <c r="C23" s="23" t="s">
        <v>31</v>
      </c>
      <c r="D23" s="25" t="s">
        <v>0</v>
      </c>
      <c r="E23" s="25"/>
      <c r="F23" s="25"/>
      <c r="G23" s="23" t="s">
        <v>35</v>
      </c>
      <c r="H23" s="23" t="s">
        <v>36</v>
      </c>
      <c r="I23" s="23" t="s">
        <v>37</v>
      </c>
      <c r="J23" s="24" t="s">
        <v>32</v>
      </c>
      <c r="K23" s="23" t="s">
        <v>38</v>
      </c>
      <c r="L23" s="23" t="s">
        <v>39</v>
      </c>
    </row>
    <row r="24" spans="1:16" x14ac:dyDescent="0.3">
      <c r="A24" s="60"/>
      <c r="C24" s="23" t="s">
        <v>21</v>
      </c>
      <c r="D24" s="26" t="s">
        <v>11</v>
      </c>
      <c r="E24" s="26"/>
      <c r="F24" s="26"/>
      <c r="G24" s="15">
        <v>100</v>
      </c>
      <c r="H24" s="15">
        <v>120</v>
      </c>
      <c r="I24" s="15">
        <v>160</v>
      </c>
      <c r="J24" s="15" t="s">
        <v>33</v>
      </c>
      <c r="K24" s="21">
        <f>(G24+(4*H24)+I24)/6</f>
        <v>123.33333333333333</v>
      </c>
      <c r="L24" s="21">
        <f>(I24-G24)/6</f>
        <v>10</v>
      </c>
      <c r="N24" s="55" t="s">
        <v>40</v>
      </c>
      <c r="O24" s="21">
        <f>SUM(K24,K29,K31,K33)</f>
        <v>460.33333333333331</v>
      </c>
    </row>
    <row r="25" spans="1:16" x14ac:dyDescent="0.3">
      <c r="C25" s="23" t="s">
        <v>22</v>
      </c>
      <c r="D25" s="26" t="s">
        <v>12</v>
      </c>
      <c r="E25" s="26"/>
      <c r="F25" s="26"/>
      <c r="G25" s="15">
        <v>1</v>
      </c>
      <c r="H25" s="15">
        <v>2</v>
      </c>
      <c r="I25" s="15">
        <v>3</v>
      </c>
      <c r="J25" s="15" t="s">
        <v>21</v>
      </c>
      <c r="K25" s="21">
        <f t="shared" ref="K25:K33" si="0">(G25+(4*H25)+I25)/6</f>
        <v>2</v>
      </c>
      <c r="L25" s="21">
        <f t="shared" ref="L25:L33" si="1">(I25-G25)/6</f>
        <v>0.33333333333333331</v>
      </c>
      <c r="N25" s="55" t="s">
        <v>41</v>
      </c>
      <c r="O25" s="21">
        <f>SUM(L24,L29,L31,L33)</f>
        <v>28.666666666666664</v>
      </c>
    </row>
    <row r="26" spans="1:16" x14ac:dyDescent="0.3">
      <c r="C26" s="23" t="s">
        <v>23</v>
      </c>
      <c r="D26" s="26" t="s">
        <v>13</v>
      </c>
      <c r="E26" s="26"/>
      <c r="F26" s="26"/>
      <c r="G26" s="15">
        <v>50</v>
      </c>
      <c r="H26" s="15">
        <v>60</v>
      </c>
      <c r="I26" s="15">
        <v>100</v>
      </c>
      <c r="J26" s="15" t="s">
        <v>22</v>
      </c>
      <c r="K26" s="21">
        <f t="shared" si="0"/>
        <v>65</v>
      </c>
      <c r="L26" s="21">
        <f t="shared" si="1"/>
        <v>8.3333333333333339</v>
      </c>
    </row>
    <row r="27" spans="1:16" x14ac:dyDescent="0.3">
      <c r="C27" s="23" t="s">
        <v>24</v>
      </c>
      <c r="D27" s="26" t="s">
        <v>14</v>
      </c>
      <c r="E27" s="26"/>
      <c r="F27" s="26"/>
      <c r="G27" s="15">
        <v>20</v>
      </c>
      <c r="H27" s="15">
        <v>30</v>
      </c>
      <c r="I27" s="15">
        <v>50</v>
      </c>
      <c r="J27" s="15" t="s">
        <v>23</v>
      </c>
      <c r="K27" s="21">
        <f t="shared" si="0"/>
        <v>31.666666666666668</v>
      </c>
      <c r="L27" s="21">
        <f t="shared" si="1"/>
        <v>5</v>
      </c>
    </row>
    <row r="28" spans="1:16" x14ac:dyDescent="0.3">
      <c r="C28" s="23" t="s">
        <v>25</v>
      </c>
      <c r="D28" s="26" t="s">
        <v>15</v>
      </c>
      <c r="E28" s="26"/>
      <c r="F28" s="26"/>
      <c r="G28" s="15">
        <v>25</v>
      </c>
      <c r="H28" s="15">
        <v>30</v>
      </c>
      <c r="I28" s="15">
        <v>50</v>
      </c>
      <c r="J28" s="15" t="s">
        <v>24</v>
      </c>
      <c r="K28" s="21">
        <f t="shared" si="0"/>
        <v>32.5</v>
      </c>
      <c r="L28" s="21">
        <f t="shared" si="1"/>
        <v>4.166666666666667</v>
      </c>
    </row>
    <row r="29" spans="1:16" x14ac:dyDescent="0.3">
      <c r="C29" s="23" t="s">
        <v>26</v>
      </c>
      <c r="D29" s="26" t="s">
        <v>34</v>
      </c>
      <c r="E29" s="26"/>
      <c r="F29" s="26"/>
      <c r="G29" s="15">
        <v>190</v>
      </c>
      <c r="H29" s="15">
        <v>210</v>
      </c>
      <c r="I29" s="15">
        <v>260</v>
      </c>
      <c r="J29" s="15" t="s">
        <v>21</v>
      </c>
      <c r="K29" s="21">
        <f t="shared" si="0"/>
        <v>215</v>
      </c>
      <c r="L29" s="21">
        <f t="shared" si="1"/>
        <v>11.666666666666666</v>
      </c>
    </row>
    <row r="30" spans="1:16" x14ac:dyDescent="0.3">
      <c r="C30" s="23" t="s">
        <v>27</v>
      </c>
      <c r="D30" s="27" t="s">
        <v>20</v>
      </c>
      <c r="E30" s="26"/>
      <c r="F30" s="28"/>
      <c r="G30" s="15">
        <v>100</v>
      </c>
      <c r="H30" s="15">
        <v>120</v>
      </c>
      <c r="I30" s="15">
        <v>140</v>
      </c>
      <c r="J30" s="15" t="s">
        <v>22</v>
      </c>
      <c r="K30" s="21">
        <f t="shared" si="0"/>
        <v>120</v>
      </c>
      <c r="L30" s="21">
        <f t="shared" si="1"/>
        <v>6.666666666666667</v>
      </c>
    </row>
    <row r="31" spans="1:16" x14ac:dyDescent="0.3">
      <c r="C31" s="23" t="s">
        <v>28</v>
      </c>
      <c r="D31" s="26" t="s">
        <v>16</v>
      </c>
      <c r="E31" s="26"/>
      <c r="F31" s="26"/>
      <c r="G31" s="15">
        <v>100</v>
      </c>
      <c r="H31" s="15">
        <v>120</v>
      </c>
      <c r="I31" s="15">
        <v>140</v>
      </c>
      <c r="J31" s="15" t="s">
        <v>26</v>
      </c>
      <c r="K31" s="21">
        <f t="shared" si="0"/>
        <v>120</v>
      </c>
      <c r="L31" s="21">
        <f t="shared" si="1"/>
        <v>6.666666666666667</v>
      </c>
    </row>
    <row r="32" spans="1:16" x14ac:dyDescent="0.3">
      <c r="C32" s="23" t="s">
        <v>29</v>
      </c>
      <c r="D32" s="26" t="s">
        <v>17</v>
      </c>
      <c r="E32" s="26"/>
      <c r="F32" s="26"/>
      <c r="G32" s="15">
        <v>6</v>
      </c>
      <c r="H32" s="15">
        <v>10</v>
      </c>
      <c r="I32" s="15">
        <v>12</v>
      </c>
      <c r="J32" s="15" t="s">
        <v>25</v>
      </c>
      <c r="K32" s="21">
        <f t="shared" si="0"/>
        <v>9.6666666666666661</v>
      </c>
      <c r="L32" s="21">
        <f t="shared" si="1"/>
        <v>1</v>
      </c>
    </row>
    <row r="33" spans="3:16" x14ac:dyDescent="0.3">
      <c r="C33" s="23" t="s">
        <v>30</v>
      </c>
      <c r="D33" s="26" t="s">
        <v>18</v>
      </c>
      <c r="E33" s="26"/>
      <c r="F33" s="26"/>
      <c r="G33" s="15">
        <v>1</v>
      </c>
      <c r="H33" s="15">
        <v>2</v>
      </c>
      <c r="I33" s="15">
        <v>3</v>
      </c>
      <c r="J33" s="15" t="s">
        <v>44</v>
      </c>
      <c r="K33" s="21">
        <f t="shared" si="0"/>
        <v>2</v>
      </c>
      <c r="L33" s="21">
        <f t="shared" si="1"/>
        <v>0.33333333333333331</v>
      </c>
    </row>
    <row r="37" spans="3:16" x14ac:dyDescent="0.3">
      <c r="G37" s="1" t="s">
        <v>51</v>
      </c>
      <c r="H37" s="1"/>
      <c r="I37" s="1"/>
      <c r="M37" s="2" t="str">
        <f>G39</f>
        <v>A</v>
      </c>
      <c r="N37" s="2" t="str">
        <f>G44</f>
        <v>F</v>
      </c>
      <c r="O37" s="2" t="str">
        <f>G46</f>
        <v>H</v>
      </c>
      <c r="P37" s="2" t="str">
        <f>G48</f>
        <v>J</v>
      </c>
    </row>
    <row r="38" spans="3:16" x14ac:dyDescent="0.3">
      <c r="G38" s="3" t="s">
        <v>0</v>
      </c>
      <c r="H38" s="3" t="s">
        <v>52</v>
      </c>
      <c r="I38" s="3" t="s">
        <v>53</v>
      </c>
      <c r="M38" s="2">
        <f>Red_AON!D12</f>
        <v>120</v>
      </c>
      <c r="N38" s="2">
        <f>Red_AON!H19</f>
        <v>210</v>
      </c>
      <c r="O38" s="2">
        <f>Red_AON!L19</f>
        <v>120</v>
      </c>
      <c r="P38" s="2">
        <f>Red_AON!AB12</f>
        <v>2</v>
      </c>
    </row>
    <row r="39" spans="3:16" ht="18" x14ac:dyDescent="0.35">
      <c r="G39" s="2" t="s">
        <v>21</v>
      </c>
      <c r="H39" s="2">
        <f>Red_AON!E13-Red_AON!E12</f>
        <v>0</v>
      </c>
      <c r="I39" s="2">
        <f>Red_AON!C13-Red_AON!C12</f>
        <v>0</v>
      </c>
      <c r="K39" s="48" t="s">
        <v>54</v>
      </c>
      <c r="L39" s="48"/>
      <c r="M39" s="49">
        <f>SUM(M38:P38)</f>
        <v>452</v>
      </c>
      <c r="N39" s="49"/>
      <c r="O39" s="49"/>
      <c r="P39" s="49"/>
    </row>
    <row r="40" spans="3:16" x14ac:dyDescent="0.3">
      <c r="G40" s="2" t="s">
        <v>22</v>
      </c>
      <c r="H40" s="2">
        <f>Red_AON!I13-Red_AON!I12</f>
        <v>198</v>
      </c>
      <c r="I40" s="2">
        <f>Red_AON!G13-Red_AON!G12</f>
        <v>198</v>
      </c>
    </row>
    <row r="41" spans="3:16" x14ac:dyDescent="0.3">
      <c r="G41" s="2" t="s">
        <v>23</v>
      </c>
      <c r="H41" s="2">
        <f>Red_AON!M13-Red_AON!M12</f>
        <v>198</v>
      </c>
      <c r="I41" s="2">
        <f>Red_AON!K13-Red_AON!K12</f>
        <v>198</v>
      </c>
    </row>
    <row r="42" spans="3:16" x14ac:dyDescent="0.3">
      <c r="G42" s="2" t="s">
        <v>24</v>
      </c>
      <c r="H42" s="2">
        <f>Red_AON!Q13-Red_AON!Q12</f>
        <v>198</v>
      </c>
      <c r="I42" s="2">
        <f>Red_AON!O13-Red_AON!O12</f>
        <v>198</v>
      </c>
    </row>
    <row r="43" spans="3:16" x14ac:dyDescent="0.3">
      <c r="G43" s="2" t="s">
        <v>25</v>
      </c>
      <c r="H43" s="2">
        <f>Red_AON!U13-Red_AON!U12</f>
        <v>198</v>
      </c>
      <c r="I43" s="2">
        <f>Red_AON!S13-Red_AON!S12</f>
        <v>198</v>
      </c>
    </row>
    <row r="44" spans="3:16" x14ac:dyDescent="0.3">
      <c r="G44" s="2" t="s">
        <v>26</v>
      </c>
      <c r="H44" s="2">
        <f>Red_AON!I20-Red_AON!I19</f>
        <v>0</v>
      </c>
      <c r="I44" s="2">
        <f>Red_AON!G20-Red_AON!G19</f>
        <v>0</v>
      </c>
    </row>
    <row r="45" spans="3:16" x14ac:dyDescent="0.3">
      <c r="G45" s="2" t="s">
        <v>27</v>
      </c>
      <c r="H45" s="2">
        <f>Red_AON!M9-Red_AON!M8</f>
        <v>208</v>
      </c>
      <c r="I45" s="2">
        <f>Red_AON!K9-Red_AON!K8</f>
        <v>208</v>
      </c>
    </row>
    <row r="46" spans="3:16" x14ac:dyDescent="0.3">
      <c r="G46" s="2" t="s">
        <v>28</v>
      </c>
      <c r="H46" s="2">
        <f>Red_AON!M20-Red_AON!M19</f>
        <v>0</v>
      </c>
      <c r="I46" s="2">
        <f>Red_AON!K20-Red_AON!K19</f>
        <v>0</v>
      </c>
    </row>
    <row r="47" spans="3:16" x14ac:dyDescent="0.3">
      <c r="G47" s="2" t="s">
        <v>29</v>
      </c>
      <c r="H47" s="2">
        <f>Red_AON!Y13-Red_AON!Y12</f>
        <v>198</v>
      </c>
      <c r="I47" s="2">
        <f>Red_AON!W13-Red_AON!W12</f>
        <v>198</v>
      </c>
    </row>
    <row r="48" spans="3:16" x14ac:dyDescent="0.3">
      <c r="G48" s="2" t="s">
        <v>30</v>
      </c>
      <c r="H48" s="2">
        <f>Red_AON!AC13-Red_AON!AC12</f>
        <v>0</v>
      </c>
      <c r="I48" s="2">
        <f>Red_AON!AA13-Red_AON!AA12</f>
        <v>0</v>
      </c>
    </row>
    <row r="51" spans="1:11" x14ac:dyDescent="0.3">
      <c r="A51" s="60" t="s">
        <v>61</v>
      </c>
      <c r="C51" s="53" t="s">
        <v>55</v>
      </c>
      <c r="D51" s="53"/>
      <c r="E51" s="53"/>
      <c r="F51" s="53"/>
      <c r="G51" s="54">
        <f>O24+(3*O25)</f>
        <v>546.33333333333326</v>
      </c>
      <c r="H51" s="54"/>
    </row>
    <row r="52" spans="1:11" x14ac:dyDescent="0.3">
      <c r="A52" s="60"/>
      <c r="C52" s="53"/>
      <c r="D52" s="53"/>
      <c r="E52" s="53"/>
      <c r="F52" s="53"/>
      <c r="G52" s="54"/>
      <c r="H52" s="54"/>
    </row>
    <row r="55" spans="1:11" ht="14.4" customHeight="1" x14ac:dyDescent="0.3">
      <c r="A55" s="60" t="s">
        <v>62</v>
      </c>
      <c r="C55" s="50" t="s">
        <v>56</v>
      </c>
      <c r="D55" s="51"/>
      <c r="E55" s="51"/>
      <c r="F55" s="51"/>
      <c r="G55" s="52">
        <f>(90-O$24)/O$25</f>
        <v>-12.918604651162791</v>
      </c>
      <c r="H55" s="52"/>
      <c r="I55" s="56">
        <f>NORMSDIST(G55)</f>
        <v>1.7674692051147738E-38</v>
      </c>
      <c r="J55" s="57"/>
      <c r="K55" s="57"/>
    </row>
    <row r="56" spans="1:11" ht="30" customHeight="1" x14ac:dyDescent="0.3">
      <c r="A56" s="60"/>
      <c r="C56" s="51"/>
      <c r="D56" s="51"/>
      <c r="E56" s="51"/>
      <c r="F56" s="51"/>
      <c r="G56" s="52"/>
      <c r="H56" s="52"/>
      <c r="I56" s="56"/>
      <c r="J56" s="57"/>
      <c r="K56" s="57"/>
    </row>
    <row r="57" spans="1:11" ht="23.4" customHeight="1" x14ac:dyDescent="0.3">
      <c r="A57" s="60" t="s">
        <v>63</v>
      </c>
      <c r="C57" s="50" t="s">
        <v>57</v>
      </c>
      <c r="D57" s="51"/>
      <c r="E57" s="51"/>
      <c r="F57" s="51"/>
      <c r="G57" s="52">
        <f>(180-O$24)/O$25</f>
        <v>-9.779069767441861</v>
      </c>
      <c r="H57" s="52"/>
      <c r="I57" s="58">
        <f t="shared" ref="I57:I60" si="2">NORMSDIST(G57)</f>
        <v>6.9238693446610031E-23</v>
      </c>
      <c r="J57" s="59"/>
      <c r="K57" s="59"/>
    </row>
    <row r="58" spans="1:11" ht="14.4" customHeight="1" x14ac:dyDescent="0.3">
      <c r="A58" s="60"/>
      <c r="C58" s="51"/>
      <c r="D58" s="51"/>
      <c r="E58" s="51"/>
      <c r="F58" s="51"/>
      <c r="G58" s="52"/>
      <c r="H58" s="52"/>
      <c r="I58" s="58"/>
      <c r="J58" s="59"/>
      <c r="K58" s="59"/>
    </row>
    <row r="59" spans="1:11" ht="14.4" customHeight="1" x14ac:dyDescent="0.3">
      <c r="A59" s="60" t="s">
        <v>64</v>
      </c>
      <c r="C59" s="50" t="s">
        <v>58</v>
      </c>
      <c r="D59" s="51"/>
      <c r="E59" s="51"/>
      <c r="F59" s="51"/>
      <c r="G59" s="52">
        <f>(360-O$24)/O$25</f>
        <v>-3.4999999999999996</v>
      </c>
      <c r="H59" s="52"/>
      <c r="I59" s="58">
        <f t="shared" ref="I59:I60" si="3">NORMSDIST(G59)</f>
        <v>2.3262907903552504E-4</v>
      </c>
      <c r="J59" s="59"/>
      <c r="K59" s="59"/>
    </row>
    <row r="60" spans="1:11" ht="25.8" customHeight="1" x14ac:dyDescent="0.3">
      <c r="A60" s="60"/>
      <c r="C60" s="51"/>
      <c r="D60" s="51"/>
      <c r="E60" s="51"/>
      <c r="F60" s="51"/>
      <c r="G60" s="52"/>
      <c r="H60" s="52"/>
      <c r="I60" s="58"/>
      <c r="J60" s="59"/>
      <c r="K60" s="59"/>
    </row>
  </sheetData>
  <mergeCells count="47">
    <mergeCell ref="A59:A60"/>
    <mergeCell ref="A1:D2"/>
    <mergeCell ref="E1:P2"/>
    <mergeCell ref="A3:D4"/>
    <mergeCell ref="E3:P4"/>
    <mergeCell ref="A8:A9"/>
    <mergeCell ref="A23:A24"/>
    <mergeCell ref="A51:A52"/>
    <mergeCell ref="A55:A56"/>
    <mergeCell ref="A57:A58"/>
    <mergeCell ref="I55:K56"/>
    <mergeCell ref="I57:K58"/>
    <mergeCell ref="I59:K60"/>
    <mergeCell ref="G57:H58"/>
    <mergeCell ref="G59:H60"/>
    <mergeCell ref="C57:F58"/>
    <mergeCell ref="C59:F60"/>
    <mergeCell ref="K39:L39"/>
    <mergeCell ref="M39:P39"/>
    <mergeCell ref="C51:F52"/>
    <mergeCell ref="G51:H52"/>
    <mergeCell ref="C55:F56"/>
    <mergeCell ref="G55:H56"/>
    <mergeCell ref="D30:F30"/>
    <mergeCell ref="D31:F31"/>
    <mergeCell ref="D32:F32"/>
    <mergeCell ref="D33:F33"/>
    <mergeCell ref="G37:I37"/>
    <mergeCell ref="D25:F25"/>
    <mergeCell ref="D26:F26"/>
    <mergeCell ref="D27:F27"/>
    <mergeCell ref="D28:F28"/>
    <mergeCell ref="D29:F29"/>
    <mergeCell ref="D14:F14"/>
    <mergeCell ref="D16:F16"/>
    <mergeCell ref="D8:P8"/>
    <mergeCell ref="D23:F23"/>
    <mergeCell ref="D24:F24"/>
    <mergeCell ref="D12:F12"/>
    <mergeCell ref="D9:F9"/>
    <mergeCell ref="D10:F10"/>
    <mergeCell ref="D11:F11"/>
    <mergeCell ref="D13:F13"/>
    <mergeCell ref="D15:F15"/>
    <mergeCell ref="D17:F17"/>
    <mergeCell ref="D18:F18"/>
    <mergeCell ref="D19:F19"/>
  </mergeCells>
  <conditionalFormatting sqref="H39:I48">
    <cfRule type="cellIs" dxfId="2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4D626-7E09-451D-B45F-3E3EDF0FA950}">
  <dimension ref="B2:AC36"/>
  <sheetViews>
    <sheetView zoomScaleNormal="100" workbookViewId="0">
      <selection activeCell="O33" sqref="O33"/>
    </sheetView>
  </sheetViews>
  <sheetFormatPr baseColWidth="10" defaultRowHeight="14.4" x14ac:dyDescent="0.3"/>
  <sheetData>
    <row r="2" spans="2:29" ht="21" x14ac:dyDescent="0.4">
      <c r="C2" s="45" t="s">
        <v>46</v>
      </c>
      <c r="D2" s="46" t="s">
        <v>48</v>
      </c>
      <c r="E2" s="45" t="s">
        <v>49</v>
      </c>
    </row>
    <row r="3" spans="2:29" ht="21" x14ac:dyDescent="0.4">
      <c r="C3" s="45" t="s">
        <v>47</v>
      </c>
      <c r="D3" s="47"/>
      <c r="E3" s="45" t="s">
        <v>50</v>
      </c>
    </row>
    <row r="8" spans="2:29" x14ac:dyDescent="0.3">
      <c r="K8" s="2">
        <f>I12</f>
        <v>122</v>
      </c>
      <c r="L8" s="1">
        <f>Ejercicio!H30</f>
        <v>120</v>
      </c>
      <c r="M8" s="2">
        <f>K8+L8</f>
        <v>242</v>
      </c>
    </row>
    <row r="9" spans="2:29" x14ac:dyDescent="0.3">
      <c r="K9" s="2">
        <f>M9-L8</f>
        <v>330</v>
      </c>
      <c r="L9" s="1"/>
      <c r="M9" s="2">
        <f>AA13</f>
        <v>450</v>
      </c>
    </row>
    <row r="10" spans="2:29" x14ac:dyDescent="0.3">
      <c r="H10" s="41"/>
      <c r="I10" s="41"/>
      <c r="J10" s="41"/>
      <c r="K10" s="41"/>
      <c r="L10" s="41" t="s">
        <v>27</v>
      </c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</row>
    <row r="11" spans="2:29" x14ac:dyDescent="0.3">
      <c r="H11" s="41"/>
      <c r="I11" s="42"/>
      <c r="J11" s="42"/>
      <c r="K11" s="42"/>
      <c r="AB11" s="41"/>
    </row>
    <row r="12" spans="2:29" x14ac:dyDescent="0.3">
      <c r="C12" s="2">
        <v>0</v>
      </c>
      <c r="D12" s="1">
        <f>Ejercicio!H24</f>
        <v>120</v>
      </c>
      <c r="E12" s="2">
        <f>C12+D12</f>
        <v>120</v>
      </c>
      <c r="F12" s="14"/>
      <c r="G12" s="43">
        <f>E12</f>
        <v>120</v>
      </c>
      <c r="H12" s="44">
        <f>Ejercicio!H25</f>
        <v>2</v>
      </c>
      <c r="I12" s="2">
        <f>G12+H12</f>
        <v>122</v>
      </c>
      <c r="J12" s="42"/>
      <c r="K12" s="43">
        <f>I12</f>
        <v>122</v>
      </c>
      <c r="L12" s="1">
        <f>Ejercicio!H26</f>
        <v>60</v>
      </c>
      <c r="M12" s="2">
        <f>K12+L12</f>
        <v>182</v>
      </c>
      <c r="O12" s="2">
        <f>M12</f>
        <v>182</v>
      </c>
      <c r="P12" s="1">
        <f>Ejercicio!H27</f>
        <v>30</v>
      </c>
      <c r="Q12" s="2">
        <f>O12+P12</f>
        <v>212</v>
      </c>
      <c r="R12" s="14"/>
      <c r="S12" s="2">
        <f>Q12</f>
        <v>212</v>
      </c>
      <c r="T12" s="1">
        <f>Ejercicio!H28</f>
        <v>30</v>
      </c>
      <c r="U12" s="2">
        <f>S12+T12</f>
        <v>242</v>
      </c>
      <c r="V12" s="14"/>
      <c r="W12" s="2">
        <f>U12</f>
        <v>242</v>
      </c>
      <c r="X12" s="1">
        <f>Ejercicio!H32</f>
        <v>10</v>
      </c>
      <c r="Y12" s="2">
        <f>W12+X12</f>
        <v>252</v>
      </c>
      <c r="AA12" s="2">
        <f>MAX(Y12,M8,M19)</f>
        <v>450</v>
      </c>
      <c r="AB12" s="1">
        <f>Ejercicio!H33</f>
        <v>2</v>
      </c>
      <c r="AC12" s="2">
        <f>AA12+AB12</f>
        <v>452</v>
      </c>
    </row>
    <row r="13" spans="2:29" x14ac:dyDescent="0.3">
      <c r="C13" s="2">
        <f>E13-D12</f>
        <v>0</v>
      </c>
      <c r="D13" s="1"/>
      <c r="E13" s="2">
        <f>MIN(G13,G20)</f>
        <v>120</v>
      </c>
      <c r="F13" s="14"/>
      <c r="G13" s="43">
        <f>I13-H12</f>
        <v>318</v>
      </c>
      <c r="H13" s="44"/>
      <c r="I13" s="2">
        <f>MIN(K9,K13)</f>
        <v>320</v>
      </c>
      <c r="J13" s="42"/>
      <c r="K13" s="43">
        <f>M13-L12</f>
        <v>320</v>
      </c>
      <c r="L13" s="1"/>
      <c r="M13" s="2">
        <f>O13</f>
        <v>380</v>
      </c>
      <c r="O13" s="2">
        <f>Q13-P12</f>
        <v>380</v>
      </c>
      <c r="P13" s="1"/>
      <c r="Q13" s="2">
        <f>S13</f>
        <v>410</v>
      </c>
      <c r="R13" s="14"/>
      <c r="S13" s="2">
        <f>U13-T12</f>
        <v>410</v>
      </c>
      <c r="T13" s="1"/>
      <c r="U13" s="2">
        <f>W13</f>
        <v>440</v>
      </c>
      <c r="V13" s="14"/>
      <c r="W13" s="2">
        <f>Y13-X12</f>
        <v>440</v>
      </c>
      <c r="X13" s="1"/>
      <c r="Y13" s="2">
        <f>AA13</f>
        <v>450</v>
      </c>
      <c r="AA13" s="2">
        <f>AC13-AB12</f>
        <v>450</v>
      </c>
      <c r="AB13" s="1"/>
      <c r="AC13" s="2">
        <f>AC12</f>
        <v>452</v>
      </c>
    </row>
    <row r="14" spans="2:29" x14ac:dyDescent="0.3">
      <c r="B14" s="41" t="s">
        <v>45</v>
      </c>
      <c r="C14" s="41"/>
      <c r="D14" s="41" t="s">
        <v>21</v>
      </c>
      <c r="E14" s="41"/>
      <c r="F14" s="41"/>
      <c r="G14" s="41"/>
      <c r="H14" s="41" t="s">
        <v>22</v>
      </c>
      <c r="I14" s="41"/>
      <c r="J14" s="41"/>
      <c r="K14" s="41"/>
      <c r="L14" s="41" t="s">
        <v>23</v>
      </c>
      <c r="M14" s="41"/>
      <c r="N14" s="41"/>
      <c r="O14" s="41"/>
      <c r="P14" s="41" t="s">
        <v>24</v>
      </c>
      <c r="Q14" s="41"/>
      <c r="R14" s="41"/>
      <c r="S14" s="41"/>
      <c r="T14" s="41" t="s">
        <v>25</v>
      </c>
      <c r="U14" s="41"/>
      <c r="V14" s="41"/>
      <c r="W14" s="41"/>
      <c r="X14" s="41" t="s">
        <v>29</v>
      </c>
      <c r="Y14" s="41"/>
      <c r="Z14" s="41"/>
      <c r="AA14" s="41"/>
      <c r="AB14" s="41" t="s">
        <v>30</v>
      </c>
    </row>
    <row r="15" spans="2:29" x14ac:dyDescent="0.3">
      <c r="D15" s="41"/>
      <c r="E15" s="42"/>
      <c r="F15" s="42"/>
      <c r="G15" s="42"/>
      <c r="AB15" s="41"/>
    </row>
    <row r="16" spans="2:29" x14ac:dyDescent="0.3">
      <c r="D16" s="41"/>
      <c r="E16" s="42"/>
      <c r="F16" s="42"/>
      <c r="G16" s="42"/>
      <c r="AB16" s="41"/>
    </row>
    <row r="17" spans="2:28" x14ac:dyDescent="0.3">
      <c r="D17" s="41"/>
      <c r="E17" s="42"/>
      <c r="F17" s="42"/>
      <c r="G17" s="42"/>
      <c r="AB17" s="41"/>
    </row>
    <row r="18" spans="2:28" x14ac:dyDescent="0.3">
      <c r="D18" s="41"/>
      <c r="E18" s="41"/>
      <c r="F18" s="41"/>
      <c r="G18" s="41"/>
      <c r="H18" s="41" t="s">
        <v>26</v>
      </c>
      <c r="I18" s="41"/>
      <c r="J18" s="41"/>
      <c r="K18" s="41"/>
      <c r="L18" s="41" t="s">
        <v>28</v>
      </c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</row>
    <row r="19" spans="2:28" x14ac:dyDescent="0.3">
      <c r="G19" s="2">
        <f>E12</f>
        <v>120</v>
      </c>
      <c r="H19" s="1">
        <f>Ejercicio!H29</f>
        <v>210</v>
      </c>
      <c r="I19" s="2">
        <f>G19+H19</f>
        <v>330</v>
      </c>
      <c r="J19" s="14"/>
      <c r="K19" s="2">
        <f>I19</f>
        <v>330</v>
      </c>
      <c r="L19" s="1">
        <f>Ejercicio!H31</f>
        <v>120</v>
      </c>
      <c r="M19" s="2">
        <f>K19+L19</f>
        <v>450</v>
      </c>
    </row>
    <row r="20" spans="2:28" x14ac:dyDescent="0.3">
      <c r="G20" s="2">
        <f>I20-H19</f>
        <v>120</v>
      </c>
      <c r="H20" s="1"/>
      <c r="I20" s="2">
        <f>K20</f>
        <v>330</v>
      </c>
      <c r="J20" s="14"/>
      <c r="K20" s="2">
        <f>M20-L19</f>
        <v>330</v>
      </c>
      <c r="L20" s="1"/>
      <c r="M20" s="2">
        <f>AA13</f>
        <v>450</v>
      </c>
    </row>
    <row r="25" spans="2:28" x14ac:dyDescent="0.3">
      <c r="B25" s="1" t="s">
        <v>51</v>
      </c>
      <c r="C25" s="1"/>
      <c r="D25" s="1"/>
      <c r="H25" s="2" t="str">
        <f>B27</f>
        <v>A</v>
      </c>
      <c r="I25" s="2" t="str">
        <f>B32</f>
        <v>F</v>
      </c>
      <c r="J25" s="2" t="str">
        <f>B34</f>
        <v>H</v>
      </c>
      <c r="K25" s="2" t="str">
        <f>B36</f>
        <v>J</v>
      </c>
    </row>
    <row r="26" spans="2:28" x14ac:dyDescent="0.3">
      <c r="B26" s="3" t="s">
        <v>0</v>
      </c>
      <c r="C26" s="3" t="s">
        <v>52</v>
      </c>
      <c r="D26" s="3" t="s">
        <v>53</v>
      </c>
      <c r="H26" s="2">
        <f>P12</f>
        <v>30</v>
      </c>
      <c r="I26" s="2">
        <f>T19</f>
        <v>0</v>
      </c>
      <c r="J26" s="2">
        <f>X19</f>
        <v>0</v>
      </c>
      <c r="K26" s="2">
        <f>AN12</f>
        <v>0</v>
      </c>
    </row>
    <row r="27" spans="2:28" ht="18" x14ac:dyDescent="0.35">
      <c r="B27" s="2" t="s">
        <v>21</v>
      </c>
      <c r="C27" s="2">
        <f>Q13-Q12</f>
        <v>198</v>
      </c>
      <c r="D27" s="2">
        <f>O13-O12</f>
        <v>198</v>
      </c>
      <c r="F27" s="48" t="s">
        <v>54</v>
      </c>
      <c r="G27" s="48"/>
      <c r="H27" s="49">
        <f>SUM(H26:K26)</f>
        <v>30</v>
      </c>
      <c r="I27" s="49"/>
      <c r="J27" s="49"/>
      <c r="K27" s="49"/>
    </row>
    <row r="28" spans="2:28" x14ac:dyDescent="0.3">
      <c r="B28" s="2" t="s">
        <v>22</v>
      </c>
      <c r="C28" s="2">
        <f>U13-U12</f>
        <v>198</v>
      </c>
      <c r="D28" s="2">
        <f>S13-S12</f>
        <v>198</v>
      </c>
    </row>
    <row r="29" spans="2:28" x14ac:dyDescent="0.3">
      <c r="B29" s="2" t="s">
        <v>23</v>
      </c>
      <c r="C29" s="2">
        <f>Y13-Y12</f>
        <v>198</v>
      </c>
      <c r="D29" s="2">
        <f>W13-W12</f>
        <v>198</v>
      </c>
    </row>
    <row r="30" spans="2:28" x14ac:dyDescent="0.3">
      <c r="B30" s="2" t="s">
        <v>24</v>
      </c>
      <c r="C30" s="2">
        <f>AC13-AC12</f>
        <v>0</v>
      </c>
      <c r="D30" s="2">
        <f>AA13-AA12</f>
        <v>0</v>
      </c>
    </row>
    <row r="31" spans="2:28" x14ac:dyDescent="0.3">
      <c r="B31" s="2" t="s">
        <v>25</v>
      </c>
      <c r="C31" s="2">
        <f>AG13-AG12</f>
        <v>0</v>
      </c>
      <c r="D31" s="2">
        <f>AE13-AE12</f>
        <v>0</v>
      </c>
    </row>
    <row r="32" spans="2:28" x14ac:dyDescent="0.3">
      <c r="B32" s="2" t="s">
        <v>26</v>
      </c>
      <c r="C32" s="2">
        <f>U20-U19</f>
        <v>0</v>
      </c>
      <c r="D32" s="2">
        <f>S20-S19</f>
        <v>0</v>
      </c>
    </row>
    <row r="33" spans="2:4" x14ac:dyDescent="0.3">
      <c r="B33" s="2" t="s">
        <v>27</v>
      </c>
      <c r="C33" s="2">
        <f>Y9-Y8</f>
        <v>0</v>
      </c>
      <c r="D33" s="2">
        <f>W9-W8</f>
        <v>0</v>
      </c>
    </row>
    <row r="34" spans="2:4" x14ac:dyDescent="0.3">
      <c r="B34" s="2" t="s">
        <v>28</v>
      </c>
      <c r="C34" s="2">
        <f>Y20-Y19</f>
        <v>0</v>
      </c>
      <c r="D34" s="2">
        <f>W20-W19</f>
        <v>0</v>
      </c>
    </row>
    <row r="35" spans="2:4" x14ac:dyDescent="0.3">
      <c r="B35" s="2" t="s">
        <v>29</v>
      </c>
      <c r="C35" s="2">
        <f>AK13-AK12</f>
        <v>0</v>
      </c>
      <c r="D35" s="2">
        <f>AI13-AI12</f>
        <v>0</v>
      </c>
    </row>
    <row r="36" spans="2:4" x14ac:dyDescent="0.3">
      <c r="B36" s="2" t="s">
        <v>30</v>
      </c>
      <c r="C36" s="2">
        <f>AO13-AO12</f>
        <v>0</v>
      </c>
      <c r="D36" s="2">
        <f>AM13-AM12</f>
        <v>0</v>
      </c>
    </row>
  </sheetData>
  <mergeCells count="14">
    <mergeCell ref="F27:G27"/>
    <mergeCell ref="H27:K27"/>
    <mergeCell ref="D2:D3"/>
    <mergeCell ref="B25:D25"/>
    <mergeCell ref="L8:L9"/>
    <mergeCell ref="P12:P13"/>
    <mergeCell ref="T12:T13"/>
    <mergeCell ref="X12:X13"/>
    <mergeCell ref="AB12:AB13"/>
    <mergeCell ref="D12:D13"/>
    <mergeCell ref="H19:H20"/>
    <mergeCell ref="L19:L20"/>
    <mergeCell ref="L12:L13"/>
    <mergeCell ref="H12:H13"/>
  </mergeCells>
  <conditionalFormatting sqref="C27:D3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</vt:lpstr>
      <vt:lpstr>Red_AON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FernandoHE</dc:creator>
  <cp:lastModifiedBy>FernandoHE</cp:lastModifiedBy>
  <dcterms:created xsi:type="dcterms:W3CDTF">2015-06-05T18:19:34Z</dcterms:created>
  <dcterms:modified xsi:type="dcterms:W3CDTF">2020-05-01T03:20:45Z</dcterms:modified>
</cp:coreProperties>
</file>